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15" windowWidth="12120" windowHeight="5955" activeTab="3"/>
  </bookViews>
  <sheets>
    <sheet name="Среднее-общая" sheetId="1" r:id="rId1"/>
    <sheet name="Среднее-надомники" sheetId="2" r:id="rId2"/>
    <sheet name="Свод по среднему" sheetId="3" r:id="rId3"/>
    <sheet name="Свод  общий" sheetId="4" r:id="rId4"/>
  </sheets>
  <externalReferences>
    <externalReference r:id="rId7"/>
    <externalReference r:id="rId8"/>
  </externalReferences>
  <definedNames>
    <definedName name="_xlnm.Print_Titles" localSheetId="3">'Свод  общий'!$A:$B,'Свод  общий'!$2:$3</definedName>
    <definedName name="_xlnm.Print_Titles" localSheetId="2">'Свод по среднему'!$A:$B,'Свод по среднему'!$1:$2</definedName>
    <definedName name="_xlnm.Print_Titles" localSheetId="1">'Среднее-надомники'!$A:$B,'Среднее-надомники'!$4:$7</definedName>
    <definedName name="_xlnm.Print_Titles" localSheetId="0">'Среднее-общая'!$A:$B,'Среднее-общая'!$4:$7</definedName>
    <definedName name="_xlnm.Print_Area" localSheetId="3">'Свод  общий'!$A$1:$F$41</definedName>
    <definedName name="_xlnm.Print_Area" localSheetId="2">'Свод по среднему'!$A$1:$D$40</definedName>
    <definedName name="_xlnm.Print_Area" localSheetId="1">'Среднее-надомники'!$A$1:$AD$46</definedName>
    <definedName name="_xlnm.Print_Area" localSheetId="0">'Среднее-общая'!$A$1:$AD$46</definedName>
  </definedNames>
  <calcPr fullCalcOnLoad="1"/>
</workbook>
</file>

<file path=xl/sharedStrings.xml><?xml version="1.0" encoding="utf-8"?>
<sst xmlns="http://schemas.openxmlformats.org/spreadsheetml/2006/main" count="303" uniqueCount="85">
  <si>
    <t>Итого школы</t>
  </si>
  <si>
    <t>№п/п</t>
  </si>
  <si>
    <t>дети-инвалиды</t>
  </si>
  <si>
    <t>обучающиеся, за исключением обучающихся с ОВЗ и детей-инвалидов</t>
  </si>
  <si>
    <t>чел.</t>
  </si>
  <si>
    <t>всего</t>
  </si>
  <si>
    <t>№ п/п</t>
  </si>
  <si>
    <t>Режим работы, количество дней работы в неделю</t>
  </si>
  <si>
    <t>Потребители муниципальной услуги</t>
  </si>
  <si>
    <t>Наименование и объём  муниципальной услуги</t>
  </si>
  <si>
    <t>обучение в классе</t>
  </si>
  <si>
    <t>руб.</t>
  </si>
  <si>
    <t>дети-инвалиды и инвалиды, за исключением детей-инвалидов и инвалидов с  нарушением ОДА, слепых и слабовидящих</t>
  </si>
  <si>
    <t>в том числе:</t>
  </si>
  <si>
    <t>Базовый норматив затрат, непосредственно связанных с оказанием муниципальной услуги</t>
  </si>
  <si>
    <t>Отраслевые  корректирующие коэффициенты к базовым нормативам затрат, учитывающие  отклонение средней наполняемости классов (классов-комплектов) от  расчетной</t>
  </si>
  <si>
    <t>затраты на оплату труда работников, непосредственно связанных с оказанием муниципальной услуги,  для включения в базовый норматив затрат, непосредственно связанных с оказанием муниципальной услуги, руб.</t>
  </si>
  <si>
    <t>Нормативные затраты  на оказание мунципальной услуги, руб.</t>
  </si>
  <si>
    <t>Территориальный   корректирующий коэффициент к расходам на оплату труда в базовом нормативе затрат за работу в сельских населенных пунктах и рабочих поселках</t>
  </si>
  <si>
    <t>основная образовательная программ</t>
  </si>
  <si>
    <t>профильное обучение</t>
  </si>
  <si>
    <t xml:space="preserve">дети-инвалиды  </t>
  </si>
  <si>
    <t>дети-инвалиды  слепые и слабовидящие</t>
  </si>
  <si>
    <t>обучение в классе- основная образовательная программа</t>
  </si>
  <si>
    <t>обучение в классе- профильное обучение</t>
  </si>
  <si>
    <t>Наименование общеобразовательного учреждения</t>
  </si>
  <si>
    <t>МБОУ СОШ №1</t>
  </si>
  <si>
    <t>МБОУ СОШ №2</t>
  </si>
  <si>
    <t>МБОУ СОШ №3</t>
  </si>
  <si>
    <t>МБОУ СОШ №4</t>
  </si>
  <si>
    <t>МБОУ НШ  №1</t>
  </si>
  <si>
    <t>МБОУ СОШ №5</t>
  </si>
  <si>
    <t>МБОУ СОШ №6</t>
  </si>
  <si>
    <t>МБОУ СОШ №17</t>
  </si>
  <si>
    <t>МБОУ Богатовская ООШ</t>
  </si>
  <si>
    <t>МБОУ СОШ №9</t>
  </si>
  <si>
    <t>МБОУ СОШ №10</t>
  </si>
  <si>
    <t>МБОУ СОШ №11</t>
  </si>
  <si>
    <t>МБОУ СОШ №12</t>
  </si>
  <si>
    <t>МБОУ ООШ №2</t>
  </si>
  <si>
    <t>МБОУ СОШ №14</t>
  </si>
  <si>
    <t>МБОУ СОШ №15</t>
  </si>
  <si>
    <t>МБОУ ООШ №4</t>
  </si>
  <si>
    <t>МБОУ СОШ №8</t>
  </si>
  <si>
    <t>МБОУ Апанасовская СОШ</t>
  </si>
  <si>
    <t>МБОУ Богураевская СОШ</t>
  </si>
  <si>
    <t>МБОУ Чапаевская СОШ</t>
  </si>
  <si>
    <t>МБОУ Какичевская ООШ</t>
  </si>
  <si>
    <t>МБОУ Головская ООШ</t>
  </si>
  <si>
    <t>МБОУ Грушевская СОШ</t>
  </si>
  <si>
    <t>МБОУ Голубинская СОШ</t>
  </si>
  <si>
    <t>МБОУ Поцелуевская ООШ</t>
  </si>
  <si>
    <t>МБОУ Ильинская СОШ</t>
  </si>
  <si>
    <t>МБОУ Процико-Березовская ООШ</t>
  </si>
  <si>
    <t>МБОУ Краснодонецкая СОШ</t>
  </si>
  <si>
    <t>МБОУ Крутинская СОШ</t>
  </si>
  <si>
    <t>МБОУ Погореловская ООШ</t>
  </si>
  <si>
    <t>МБОУ Ленинская СОШ</t>
  </si>
  <si>
    <t>МБОУ Литвиновская СОШ</t>
  </si>
  <si>
    <t>МБОУ Сосновская СОШ</t>
  </si>
  <si>
    <t>МБОУ Нижнепоповская ООШ</t>
  </si>
  <si>
    <t>МБОУ Нижнесеребряковская ООШ</t>
  </si>
  <si>
    <t>МБОУ Насонтовская ООШ</t>
  </si>
  <si>
    <t xml:space="preserve">Итого </t>
  </si>
  <si>
    <t>Коэффициенты выравнивания в целях доведения объема финансового обеспечения выполнения муниципального задания до уровня финансового обеспечения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</t>
  </si>
  <si>
    <t>Финансовое обеспечение  муниципальной услуги в части затрат, непосредственно связанных с оказанием муниципальной услуги, в соответствии с нормативными затратами на оказание муниципальной услуги  по реализации основных образовательных программ  среднего общего образования</t>
  </si>
  <si>
    <t>Финансовое обеспечение  муниципальной услуги в части затрат, непосредственно связанных с оказанием муниципальной услуги,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 на оказание муниципальной услуги по реализации основных образовательных программ среднего общего образования</t>
  </si>
  <si>
    <t>Реализация основных общеобразовательных программ среднего общего образования по очной форме обучения в классах (5-дневная учебная неделя)</t>
  </si>
  <si>
    <t>Суммарный размер финансового обеспечения  муниципальной услуги по реализации основных общеобразовательных программ среднего общего образования в части затрат, непосредственно связанных с оказанием муниципальной услуги</t>
  </si>
  <si>
    <t>Приложенеи №8</t>
  </si>
  <si>
    <t>2022 год - расчет финансового обеспечения  муниципальной услуги по реализации основных общеобразовательных программ среднего общего образования в части затрат, непосредственно связанных с оказанием муниципальной услуги,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задания, на сентябрь-декабрь 2022 года по состоянию на 01.09.2022 года</t>
  </si>
  <si>
    <t>обучение на дому</t>
  </si>
  <si>
    <t>обучение на дому- основная образовательная программа</t>
  </si>
  <si>
    <t>обучение на дому- профильное обучение</t>
  </si>
  <si>
    <t>затраты  на приобретение материальных запасов,   используемых в процессе оказания муниципальной услуги, и иные затраты, для включения в базовый норматив затрат, непосредственно связанных с оказанием муниципальной услуги, руб.</t>
  </si>
  <si>
    <t>Финансовое обеспечение  муниципальной услуги в части затрат, непосредственно связанных с оказанием муниципальной услуги, в расчете на 4 месяца</t>
  </si>
  <si>
    <t>Финансовое обеспечение  муниципальной услуги в части затрат, непосредственно связанных с оказанием муниципальной услуги,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задания, в расчете на 4 месяца</t>
  </si>
  <si>
    <t>Финансовое обеспечение  муниципальных услуг в части затрат, непосредственно связанных с оказанием муниципальных услуг, в соответствии с нормативными затратами на оказание муниципальных услуг  по реализации основных общеобразовательных программ   общего образования, в расчете на 4 месяцатыс. руб.</t>
  </si>
  <si>
    <t>Финансовое обеспечение  муниципальных услуг в части затрат, непосредственно связанных с оказанием муниципальны услуг,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 на оказание муниципальных услуг по реализации основных общеобразовательных программ  общего образования, в расчете на 4 месяца,  руб.</t>
  </si>
  <si>
    <t>2022 год - расчет финансового обеспечения  муниципальной услуги по реализации основных общеобразовательных программ среднего общего образования в части затрат, непосредственно связанных с оказанием муниципальной услуги,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задания, на сентябрь-декабрь 2022 года по состоянию на 26.12.2022 года</t>
  </si>
  <si>
    <t>Приложение №3</t>
  </si>
  <si>
    <t>Приложение №4</t>
  </si>
  <si>
    <t>Суммарный размер финансового обеспечения  муниципальной услуги по реализации основных общеобразовательных программ  общего образования в части затрат, непосредственно связанных с оказанием муниципальной услуги, на сентябрь-декабрь 2022 года по состоянию на 26.12.2022 года</t>
  </si>
  <si>
    <t>Финансовое обеспечение  муниципальной услуги в части затрат, непосредственно связанных с оказанием муниципальной услуги, в соответствии с нормативными затратами на оказание муниципальной услуги  по реализации основных общеобразовательных программ  среднего общего образования, в расчете на 4 месяца,  руб.</t>
  </si>
  <si>
    <t>Финансовое обеспечение  муниципальной услуги в части затрат, непосредственно связанных с оказанием муниципальной услуги,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 на оказание муниципальной услуги по реализации основных общеобразовательных программ среднего общего образования, в расчете на 4 месяца,  руб.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</si>
</sst>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#,##0.0"/>
    <numFmt numFmtId="181" formatCode="0.0000000"/>
    <numFmt numFmtId="182" formatCode="#,##0.000"/>
    <numFmt numFmtId="183" formatCode="0.00000000"/>
    <numFmt numFmtId="184" formatCode="[$€-2]\ ###,000_);[Red]\([$€-2]\ ###,000\)"/>
    <numFmt numFmtId="185" formatCode="000000"/>
    <numFmt numFmtId="186" formatCode="#,##0.00000"/>
    <numFmt numFmtId="187" formatCode="#,##0.0000"/>
  </numFmts>
  <fonts count="55">
    <font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u val="single"/>
      <sz val="7.5"/>
      <color indexed="36"/>
      <name val="Arial"/>
      <family val="2"/>
    </font>
    <font>
      <b/>
      <sz val="14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Arial Cyr"/>
      <family val="0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 Cyr"/>
      <family val="0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 Cyr"/>
      <family val="0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2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7" fillId="33" borderId="0" xfId="54" applyFont="1" applyFill="1" applyAlignment="1">
      <alignment horizontal="center"/>
      <protection/>
    </xf>
    <xf numFmtId="177" fontId="7" fillId="33" borderId="0" xfId="54" applyNumberFormat="1" applyFont="1" applyFill="1" applyAlignment="1">
      <alignment horizontal="center"/>
      <protection/>
    </xf>
    <xf numFmtId="0" fontId="6" fillId="33" borderId="0" xfId="54" applyFont="1" applyFill="1">
      <alignment/>
      <protection/>
    </xf>
    <xf numFmtId="177" fontId="5" fillId="33" borderId="0" xfId="54" applyNumberFormat="1" applyFont="1" applyFill="1">
      <alignment/>
      <protection/>
    </xf>
    <xf numFmtId="0" fontId="8" fillId="33" borderId="0" xfId="54" applyFont="1" applyFill="1">
      <alignment/>
      <protection/>
    </xf>
    <xf numFmtId="2" fontId="7" fillId="33" borderId="10" xfId="54" applyNumberFormat="1" applyFont="1" applyFill="1" applyBorder="1" applyAlignment="1">
      <alignment vertical="top" wrapText="1"/>
      <protection/>
    </xf>
    <xf numFmtId="2" fontId="7" fillId="33" borderId="11" xfId="54" applyNumberFormat="1" applyFont="1" applyFill="1" applyBorder="1" applyAlignment="1">
      <alignment vertical="top" wrapText="1"/>
      <protection/>
    </xf>
    <xf numFmtId="2" fontId="7" fillId="33" borderId="0" xfId="54" applyNumberFormat="1" applyFont="1" applyFill="1" applyBorder="1" applyAlignment="1">
      <alignment horizontal="center" vertical="top" wrapText="1"/>
      <protection/>
    </xf>
    <xf numFmtId="0" fontId="5" fillId="33" borderId="0" xfId="54" applyFont="1" applyFill="1" applyBorder="1" applyAlignment="1">
      <alignment horizontal="center" vertical="top" wrapText="1"/>
      <protection/>
    </xf>
    <xf numFmtId="0" fontId="5" fillId="33" borderId="0" xfId="54" applyFont="1" applyFill="1" applyBorder="1" applyAlignment="1">
      <alignment vertical="top" wrapText="1"/>
      <protection/>
    </xf>
    <xf numFmtId="177" fontId="5" fillId="33" borderId="0" xfId="54" applyNumberFormat="1" applyFont="1" applyFill="1" applyBorder="1">
      <alignment/>
      <protection/>
    </xf>
    <xf numFmtId="0" fontId="5" fillId="33" borderId="0" xfId="54" applyFont="1" applyFill="1" applyBorder="1" applyAlignment="1">
      <alignment horizontal="left"/>
      <protection/>
    </xf>
    <xf numFmtId="0" fontId="7" fillId="33" borderId="0" xfId="54" applyFont="1" applyFill="1" applyBorder="1" applyAlignment="1">
      <alignment vertical="top" wrapText="1"/>
      <protection/>
    </xf>
    <xf numFmtId="177" fontId="7" fillId="33" borderId="0" xfId="54" applyNumberFormat="1" applyFont="1" applyFill="1" applyBorder="1">
      <alignment/>
      <protection/>
    </xf>
    <xf numFmtId="0" fontId="0" fillId="33" borderId="0" xfId="0" applyFill="1" applyAlignment="1">
      <alignment/>
    </xf>
    <xf numFmtId="0" fontId="2" fillId="33" borderId="0" xfId="54" applyFill="1">
      <alignment/>
      <protection/>
    </xf>
    <xf numFmtId="0" fontId="6" fillId="33" borderId="0" xfId="54" applyFont="1" applyFill="1" applyBorder="1">
      <alignment/>
      <protection/>
    </xf>
    <xf numFmtId="0" fontId="7" fillId="33" borderId="0" xfId="54" applyFont="1" applyFill="1" applyBorder="1">
      <alignment/>
      <protection/>
    </xf>
    <xf numFmtId="0" fontId="4" fillId="33" borderId="0" xfId="54" applyFont="1" applyFill="1" applyBorder="1">
      <alignment/>
      <protection/>
    </xf>
    <xf numFmtId="177" fontId="4" fillId="33" borderId="0" xfId="54" applyNumberFormat="1" applyFont="1" applyFill="1" applyBorder="1" applyAlignment="1">
      <alignment horizontal="center"/>
      <protection/>
    </xf>
    <xf numFmtId="2" fontId="7" fillId="33" borderId="11" xfId="54" applyNumberFormat="1" applyFont="1" applyFill="1" applyBorder="1" applyAlignment="1">
      <alignment horizontal="center" vertical="top" wrapText="1"/>
      <protection/>
    </xf>
    <xf numFmtId="0" fontId="5" fillId="33" borderId="12" xfId="54" applyFont="1" applyFill="1" applyBorder="1" applyAlignment="1">
      <alignment wrapText="1"/>
      <protection/>
    </xf>
    <xf numFmtId="0" fontId="8" fillId="33" borderId="0" xfId="54" applyFont="1" applyFill="1" applyAlignment="1">
      <alignment wrapText="1"/>
      <protection/>
    </xf>
    <xf numFmtId="180" fontId="8" fillId="33" borderId="0" xfId="54" applyNumberFormat="1" applyFont="1" applyFill="1" applyAlignment="1">
      <alignment horizontal="center"/>
      <protection/>
    </xf>
    <xf numFmtId="180" fontId="8" fillId="33" borderId="0" xfId="54" applyNumberFormat="1" applyFont="1" applyFill="1">
      <alignment/>
      <protection/>
    </xf>
    <xf numFmtId="0" fontId="8" fillId="33" borderId="0" xfId="54" applyFont="1" applyFill="1" applyBorder="1">
      <alignment/>
      <protection/>
    </xf>
    <xf numFmtId="0" fontId="0" fillId="33" borderId="0" xfId="0" applyFill="1" applyBorder="1" applyAlignment="1">
      <alignment/>
    </xf>
    <xf numFmtId="0" fontId="2" fillId="33" borderId="0" xfId="54" applyFill="1" applyBorder="1">
      <alignment/>
      <protection/>
    </xf>
    <xf numFmtId="3" fontId="10" fillId="33" borderId="13" xfId="54" applyNumberFormat="1" applyFont="1" applyFill="1" applyBorder="1" applyAlignment="1">
      <alignment horizontal="center" wrapText="1"/>
      <protection/>
    </xf>
    <xf numFmtId="2" fontId="7" fillId="33" borderId="14" xfId="54" applyNumberFormat="1" applyFont="1" applyFill="1" applyBorder="1" applyAlignment="1">
      <alignment wrapText="1"/>
      <protection/>
    </xf>
    <xf numFmtId="0" fontId="5" fillId="33" borderId="15" xfId="54" applyFont="1" applyFill="1" applyBorder="1" applyAlignment="1">
      <alignment horizontal="center" wrapText="1"/>
      <protection/>
    </xf>
    <xf numFmtId="0" fontId="7" fillId="33" borderId="16" xfId="54" applyFont="1" applyFill="1" applyBorder="1" applyAlignment="1">
      <alignment wrapText="1"/>
      <protection/>
    </xf>
    <xf numFmtId="0" fontId="4" fillId="33" borderId="0" xfId="54" applyFont="1" applyFill="1" applyAlignment="1">
      <alignment/>
      <protection/>
    </xf>
    <xf numFmtId="2" fontId="7" fillId="33" borderId="0" xfId="54" applyNumberFormat="1" applyFont="1" applyFill="1" applyBorder="1" applyAlignment="1">
      <alignment vertical="top" wrapText="1"/>
      <protection/>
    </xf>
    <xf numFmtId="0" fontId="5" fillId="33" borderId="17" xfId="54" applyFont="1" applyFill="1" applyBorder="1" applyAlignment="1">
      <alignment horizontal="center" wrapText="1"/>
      <protection/>
    </xf>
    <xf numFmtId="0" fontId="5" fillId="33" borderId="12" xfId="54" applyFont="1" applyFill="1" applyBorder="1" applyAlignment="1">
      <alignment horizontal="left" wrapText="1"/>
      <protection/>
    </xf>
    <xf numFmtId="0" fontId="53" fillId="33" borderId="17" xfId="54" applyFont="1" applyFill="1" applyBorder="1" applyAlignment="1">
      <alignment horizontal="center" wrapText="1"/>
      <protection/>
    </xf>
    <xf numFmtId="182" fontId="11" fillId="33" borderId="18" xfId="54" applyNumberFormat="1" applyFont="1" applyFill="1" applyBorder="1" applyAlignment="1">
      <alignment horizontal="center" wrapText="1"/>
      <protection/>
    </xf>
    <xf numFmtId="0" fontId="5" fillId="33" borderId="12" xfId="54" applyFont="1" applyFill="1" applyBorder="1" applyAlignment="1">
      <alignment horizontal="center" wrapText="1"/>
      <protection/>
    </xf>
    <xf numFmtId="0" fontId="5" fillId="33" borderId="12" xfId="54" applyFont="1" applyFill="1" applyBorder="1" applyAlignment="1">
      <alignment horizontal="left" wrapText="1"/>
      <protection/>
    </xf>
    <xf numFmtId="0" fontId="12" fillId="33" borderId="0" xfId="54" applyFont="1" applyFill="1" applyAlignment="1">
      <alignment wrapText="1"/>
      <protection/>
    </xf>
    <xf numFmtId="182" fontId="11" fillId="33" borderId="19" xfId="54" applyNumberFormat="1" applyFont="1" applyFill="1" applyBorder="1" applyAlignment="1">
      <alignment horizontal="center" wrapText="1"/>
      <protection/>
    </xf>
    <xf numFmtId="0" fontId="5" fillId="33" borderId="14" xfId="54" applyFont="1" applyFill="1" applyBorder="1" applyAlignment="1">
      <alignment wrapText="1"/>
      <protection/>
    </xf>
    <xf numFmtId="3" fontId="11" fillId="33" borderId="18" xfId="54" applyNumberFormat="1" applyFont="1" applyFill="1" applyBorder="1" applyAlignment="1">
      <alignment horizontal="center" wrapText="1"/>
      <protection/>
    </xf>
    <xf numFmtId="177" fontId="10" fillId="33" borderId="20" xfId="54" applyNumberFormat="1" applyFont="1" applyFill="1" applyBorder="1" applyAlignment="1">
      <alignment horizontal="center" vertical="center" wrapText="1"/>
      <protection/>
    </xf>
    <xf numFmtId="0" fontId="4" fillId="33" borderId="0" xfId="54" applyFont="1" applyFill="1" applyAlignment="1">
      <alignment horizontal="center"/>
      <protection/>
    </xf>
    <xf numFmtId="4" fontId="10" fillId="33" borderId="13" xfId="54" applyNumberFormat="1" applyFont="1" applyFill="1" applyBorder="1" applyAlignment="1">
      <alignment horizontal="center" wrapText="1"/>
      <protection/>
    </xf>
    <xf numFmtId="0" fontId="11" fillId="33" borderId="0" xfId="54" applyFont="1" applyFill="1">
      <alignment/>
      <protection/>
    </xf>
    <xf numFmtId="0" fontId="11" fillId="33" borderId="0" xfId="54" applyFont="1" applyFill="1" applyBorder="1">
      <alignment/>
      <protection/>
    </xf>
    <xf numFmtId="0" fontId="11" fillId="33" borderId="0" xfId="54" applyFont="1" applyFill="1" applyBorder="1" applyAlignment="1">
      <alignment horizontal="center" wrapText="1"/>
      <protection/>
    </xf>
    <xf numFmtId="0" fontId="11" fillId="33" borderId="17" xfId="54" applyFont="1" applyFill="1" applyBorder="1" applyAlignment="1">
      <alignment horizontal="center"/>
      <protection/>
    </xf>
    <xf numFmtId="0" fontId="11" fillId="33" borderId="12" xfId="54" applyFont="1" applyFill="1" applyBorder="1" applyAlignment="1">
      <alignment horizontal="left" wrapText="1"/>
      <protection/>
    </xf>
    <xf numFmtId="180" fontId="11" fillId="33" borderId="19" xfId="54" applyNumberFormat="1" applyFont="1" applyFill="1" applyBorder="1" applyAlignment="1">
      <alignment horizontal="center"/>
      <protection/>
    </xf>
    <xf numFmtId="180" fontId="11" fillId="33" borderId="12" xfId="54" applyNumberFormat="1" applyFont="1" applyFill="1" applyBorder="1" applyAlignment="1">
      <alignment horizontal="center"/>
      <protection/>
    </xf>
    <xf numFmtId="180" fontId="11" fillId="33" borderId="0" xfId="54" applyNumberFormat="1" applyFont="1" applyFill="1" applyBorder="1">
      <alignment/>
      <protection/>
    </xf>
    <xf numFmtId="180" fontId="11" fillId="33" borderId="0" xfId="54" applyNumberFormat="1" applyFont="1" applyFill="1" applyBorder="1" applyAlignment="1">
      <alignment horizontal="center"/>
      <protection/>
    </xf>
    <xf numFmtId="0" fontId="11" fillId="33" borderId="12" xfId="54" applyFont="1" applyFill="1" applyBorder="1" applyAlignment="1">
      <alignment horizontal="center"/>
      <protection/>
    </xf>
    <xf numFmtId="4" fontId="11" fillId="33" borderId="0" xfId="54" applyNumberFormat="1" applyFont="1" applyFill="1" applyBorder="1" applyAlignment="1">
      <alignment horizontal="center"/>
      <protection/>
    </xf>
    <xf numFmtId="0" fontId="10" fillId="33" borderId="0" xfId="54" applyFont="1" applyFill="1" applyBorder="1" applyAlignment="1">
      <alignment horizontal="center"/>
      <protection/>
    </xf>
    <xf numFmtId="0" fontId="10" fillId="33" borderId="0" xfId="54" applyFont="1" applyFill="1">
      <alignment/>
      <protection/>
    </xf>
    <xf numFmtId="0" fontId="11" fillId="33" borderId="0" xfId="54" applyFont="1" applyFill="1" applyBorder="1" applyAlignment="1">
      <alignment horizontal="center"/>
      <protection/>
    </xf>
    <xf numFmtId="0" fontId="11" fillId="33" borderId="12" xfId="54" applyFont="1" applyFill="1" applyBorder="1" applyAlignment="1">
      <alignment wrapText="1"/>
      <protection/>
    </xf>
    <xf numFmtId="0" fontId="11" fillId="33" borderId="0" xfId="54" applyFont="1" applyFill="1" applyAlignment="1">
      <alignment/>
      <protection/>
    </xf>
    <xf numFmtId="0" fontId="11" fillId="33" borderId="0" xfId="54" applyFont="1" applyFill="1" applyAlignment="1">
      <alignment wrapText="1"/>
      <protection/>
    </xf>
    <xf numFmtId="0" fontId="11" fillId="33" borderId="14" xfId="54" applyFont="1" applyFill="1" applyBorder="1" applyAlignment="1">
      <alignment wrapText="1"/>
      <protection/>
    </xf>
    <xf numFmtId="0" fontId="11" fillId="33" borderId="15" xfId="54" applyFont="1" applyFill="1" applyBorder="1" applyAlignment="1">
      <alignment horizontal="center" vertical="top" wrapText="1"/>
      <protection/>
    </xf>
    <xf numFmtId="0" fontId="10" fillId="33" borderId="16" xfId="54" applyFont="1" applyFill="1" applyBorder="1" applyAlignment="1">
      <alignment vertical="top" wrapText="1"/>
      <protection/>
    </xf>
    <xf numFmtId="2" fontId="10" fillId="33" borderId="10" xfId="54" applyNumberFormat="1" applyFont="1" applyFill="1" applyBorder="1" applyAlignment="1">
      <alignment vertical="top" wrapText="1"/>
      <protection/>
    </xf>
    <xf numFmtId="2" fontId="10" fillId="33" borderId="11" xfId="54" applyNumberFormat="1" applyFont="1" applyFill="1" applyBorder="1" applyAlignment="1">
      <alignment vertical="top" wrapText="1"/>
      <protection/>
    </xf>
    <xf numFmtId="0" fontId="11" fillId="33" borderId="0" xfId="54" applyFont="1" applyFill="1" applyBorder="1" applyAlignment="1">
      <alignment horizontal="center" vertical="top" wrapText="1"/>
      <protection/>
    </xf>
    <xf numFmtId="0" fontId="11" fillId="33" borderId="0" xfId="54" applyFont="1" applyFill="1" applyBorder="1" applyAlignment="1">
      <alignment vertical="top" wrapText="1"/>
      <protection/>
    </xf>
    <xf numFmtId="0" fontId="11" fillId="33" borderId="0" xfId="54" applyFont="1" applyFill="1" applyBorder="1" applyAlignment="1">
      <alignment horizontal="left"/>
      <protection/>
    </xf>
    <xf numFmtId="0" fontId="10" fillId="33" borderId="0" xfId="54" applyFont="1" applyFill="1" applyBorder="1" applyAlignment="1">
      <alignment vertical="top" wrapText="1"/>
      <protection/>
    </xf>
    <xf numFmtId="0" fontId="14" fillId="33" borderId="0" xfId="0" applyFont="1" applyFill="1" applyAlignment="1">
      <alignment/>
    </xf>
    <xf numFmtId="0" fontId="14" fillId="33" borderId="0" xfId="0" applyFont="1" applyFill="1" applyBorder="1" applyAlignment="1">
      <alignment/>
    </xf>
    <xf numFmtId="0" fontId="14" fillId="33" borderId="0" xfId="54" applyFont="1" applyFill="1">
      <alignment/>
      <protection/>
    </xf>
    <xf numFmtId="0" fontId="14" fillId="33" borderId="0" xfId="54" applyFont="1" applyFill="1" applyBorder="1">
      <alignment/>
      <protection/>
    </xf>
    <xf numFmtId="0" fontId="10" fillId="33" borderId="0" xfId="54" applyFont="1" applyFill="1" applyBorder="1">
      <alignment/>
      <protection/>
    </xf>
    <xf numFmtId="0" fontId="13" fillId="33" borderId="0" xfId="54" applyFont="1" applyFill="1" applyBorder="1">
      <alignment/>
      <protection/>
    </xf>
    <xf numFmtId="1" fontId="8" fillId="33" borderId="12" xfId="54" applyNumberFormat="1" applyFont="1" applyFill="1" applyBorder="1" applyAlignment="1">
      <alignment wrapText="1"/>
      <protection/>
    </xf>
    <xf numFmtId="182" fontId="8" fillId="33" borderId="12" xfId="54" applyNumberFormat="1" applyFont="1" applyFill="1" applyBorder="1" applyAlignment="1">
      <alignment horizontal="center" wrapText="1"/>
      <protection/>
    </xf>
    <xf numFmtId="180" fontId="11" fillId="33" borderId="0" xfId="54" applyNumberFormat="1" applyFont="1" applyFill="1" applyAlignment="1">
      <alignment horizontal="center"/>
      <protection/>
    </xf>
    <xf numFmtId="0" fontId="10" fillId="33" borderId="14" xfId="54" applyFont="1" applyFill="1" applyBorder="1" applyAlignment="1">
      <alignment horizontal="center" vertical="center" wrapText="1"/>
      <protection/>
    </xf>
    <xf numFmtId="180" fontId="10" fillId="33" borderId="21" xfId="0" applyNumberFormat="1" applyFont="1" applyFill="1" applyBorder="1" applyAlignment="1">
      <alignment horizontal="center" vertical="center" wrapText="1"/>
    </xf>
    <xf numFmtId="180" fontId="10" fillId="33" borderId="21" xfId="0" applyNumberFormat="1" applyFont="1" applyFill="1" applyBorder="1" applyAlignment="1">
      <alignment horizontal="center" vertical="center" wrapText="1"/>
    </xf>
    <xf numFmtId="0" fontId="10" fillId="33" borderId="14" xfId="54" applyFont="1" applyFill="1" applyBorder="1" applyAlignment="1">
      <alignment horizontal="center" vertical="center" wrapText="1"/>
      <protection/>
    </xf>
    <xf numFmtId="0" fontId="10" fillId="33" borderId="12" xfId="54" applyFont="1" applyFill="1" applyBorder="1" applyAlignment="1">
      <alignment horizontal="center" vertical="center"/>
      <protection/>
    </xf>
    <xf numFmtId="0" fontId="15" fillId="33" borderId="0" xfId="54" applyFont="1" applyFill="1" applyAlignment="1">
      <alignment horizontal="center"/>
      <protection/>
    </xf>
    <xf numFmtId="0" fontId="16" fillId="33" borderId="0" xfId="54" applyFont="1" applyFill="1" applyAlignment="1">
      <alignment horizontal="right"/>
      <protection/>
    </xf>
    <xf numFmtId="180" fontId="10" fillId="33" borderId="12" xfId="0" applyNumberFormat="1" applyFont="1" applyFill="1" applyBorder="1" applyAlignment="1">
      <alignment horizontal="center" vertical="center" wrapText="1"/>
    </xf>
    <xf numFmtId="180" fontId="10" fillId="33" borderId="0" xfId="0" applyNumberFormat="1" applyFont="1" applyFill="1" applyBorder="1" applyAlignment="1">
      <alignment horizontal="center" vertical="center" wrapText="1"/>
    </xf>
    <xf numFmtId="0" fontId="10" fillId="33" borderId="0" xfId="54" applyFont="1" applyFill="1" applyBorder="1" applyAlignment="1">
      <alignment horizontal="center" vertical="center" wrapText="1"/>
      <protection/>
    </xf>
    <xf numFmtId="182" fontId="11" fillId="33" borderId="0" xfId="54" applyNumberFormat="1" applyFont="1" applyFill="1" applyBorder="1" applyAlignment="1">
      <alignment horizontal="center"/>
      <protection/>
    </xf>
    <xf numFmtId="3" fontId="11" fillId="33" borderId="0" xfId="54" applyNumberFormat="1" applyFont="1" applyFill="1" applyBorder="1" applyAlignment="1">
      <alignment horizontal="center"/>
      <protection/>
    </xf>
    <xf numFmtId="4" fontId="11" fillId="33" borderId="12" xfId="54" applyNumberFormat="1" applyFont="1" applyFill="1" applyBorder="1" applyAlignment="1">
      <alignment horizontal="center"/>
      <protection/>
    </xf>
    <xf numFmtId="4" fontId="11" fillId="33" borderId="19" xfId="54" applyNumberFormat="1" applyFont="1" applyFill="1" applyBorder="1" applyAlignment="1">
      <alignment horizontal="center"/>
      <protection/>
    </xf>
    <xf numFmtId="4" fontId="8" fillId="33" borderId="12" xfId="54" applyNumberFormat="1" applyFont="1" applyFill="1" applyBorder="1" applyAlignment="1">
      <alignment horizontal="center" wrapText="1"/>
      <protection/>
    </xf>
    <xf numFmtId="0" fontId="10" fillId="33" borderId="22" xfId="54" applyFont="1" applyFill="1" applyBorder="1" applyAlignment="1">
      <alignment horizontal="center" vertical="center" wrapText="1"/>
      <protection/>
    </xf>
    <xf numFmtId="177" fontId="10" fillId="33" borderId="12" xfId="54" applyNumberFormat="1" applyFont="1" applyFill="1" applyBorder="1" applyAlignment="1">
      <alignment horizontal="center" vertical="center" wrapText="1"/>
      <protection/>
    </xf>
    <xf numFmtId="0" fontId="9" fillId="33" borderId="0" xfId="0" applyFont="1" applyFill="1" applyBorder="1" applyAlignment="1">
      <alignment horizontal="center"/>
    </xf>
    <xf numFmtId="0" fontId="54" fillId="33" borderId="19" xfId="0" applyFont="1" applyFill="1" applyBorder="1" applyAlignment="1">
      <alignment horizontal="center" vertical="center" wrapText="1"/>
    </xf>
    <xf numFmtId="1" fontId="11" fillId="33" borderId="18" xfId="54" applyNumberFormat="1" applyFont="1" applyFill="1" applyBorder="1" applyAlignment="1">
      <alignment horizontal="center" wrapText="1"/>
      <protection/>
    </xf>
    <xf numFmtId="1" fontId="11" fillId="33" borderId="19" xfId="54" applyNumberFormat="1" applyFont="1" applyFill="1" applyBorder="1" applyAlignment="1">
      <alignment horizontal="center" wrapText="1"/>
      <protection/>
    </xf>
    <xf numFmtId="1" fontId="11" fillId="33" borderId="19" xfId="33" applyNumberFormat="1" applyFont="1" applyFill="1" applyBorder="1" applyAlignment="1">
      <alignment horizontal="center" wrapText="1"/>
      <protection/>
    </xf>
    <xf numFmtId="1" fontId="11" fillId="33" borderId="18" xfId="33" applyNumberFormat="1" applyFont="1" applyFill="1" applyBorder="1" applyAlignment="1">
      <alignment horizontal="center" wrapText="1"/>
      <protection/>
    </xf>
    <xf numFmtId="1" fontId="11" fillId="33" borderId="12" xfId="54" applyNumberFormat="1" applyFont="1" applyFill="1" applyBorder="1" applyAlignment="1">
      <alignment horizontal="center" wrapText="1"/>
      <protection/>
    </xf>
    <xf numFmtId="3" fontId="10" fillId="33" borderId="16" xfId="54" applyNumberFormat="1" applyFont="1" applyFill="1" applyBorder="1" applyAlignment="1">
      <alignment horizontal="center" wrapText="1"/>
      <protection/>
    </xf>
    <xf numFmtId="0" fontId="13" fillId="0" borderId="0" xfId="54" applyFont="1" applyFill="1" applyBorder="1" applyAlignment="1">
      <alignment vertical="center" wrapText="1"/>
      <protection/>
    </xf>
    <xf numFmtId="0" fontId="11" fillId="33" borderId="0" xfId="54" applyFont="1" applyFill="1" applyBorder="1" applyAlignment="1">
      <alignment horizontal="center" vertical="center" wrapText="1"/>
      <protection/>
    </xf>
    <xf numFmtId="4" fontId="11" fillId="33" borderId="0" xfId="54" applyNumberFormat="1" applyFont="1" applyFill="1" applyBorder="1">
      <alignment/>
      <protection/>
    </xf>
    <xf numFmtId="180" fontId="10" fillId="33" borderId="12" xfId="0" applyNumberFormat="1" applyFont="1" applyFill="1" applyBorder="1" applyAlignment="1">
      <alignment horizontal="center" vertical="center" wrapText="1"/>
    </xf>
    <xf numFmtId="0" fontId="4" fillId="33" borderId="0" xfId="54" applyFont="1" applyFill="1" applyBorder="1" applyAlignment="1">
      <alignment horizontal="center" vertical="center" wrapText="1"/>
      <protection/>
    </xf>
    <xf numFmtId="0" fontId="4" fillId="33" borderId="23" xfId="54" applyFont="1" applyFill="1" applyBorder="1" applyAlignment="1">
      <alignment horizontal="center" vertical="center" wrapText="1"/>
      <protection/>
    </xf>
    <xf numFmtId="0" fontId="10" fillId="33" borderId="12" xfId="54" applyFont="1" applyFill="1" applyBorder="1" applyAlignment="1">
      <alignment horizontal="center" vertical="center" wrapText="1"/>
      <protection/>
    </xf>
    <xf numFmtId="0" fontId="54" fillId="33" borderId="14" xfId="0" applyFont="1" applyFill="1" applyBorder="1" applyAlignment="1">
      <alignment horizontal="center" vertical="center" wrapText="1"/>
    </xf>
    <xf numFmtId="0" fontId="54" fillId="33" borderId="17" xfId="0" applyFont="1" applyFill="1" applyBorder="1" applyAlignment="1">
      <alignment horizontal="center" vertical="center" wrapText="1"/>
    </xf>
    <xf numFmtId="180" fontId="10" fillId="33" borderId="21" xfId="0" applyNumberFormat="1" applyFont="1" applyFill="1" applyBorder="1" applyAlignment="1">
      <alignment horizontal="center" vertical="center" wrapText="1"/>
    </xf>
    <xf numFmtId="180" fontId="10" fillId="33" borderId="24" xfId="0" applyNumberFormat="1" applyFont="1" applyFill="1" applyBorder="1" applyAlignment="1">
      <alignment horizontal="center" vertical="center" wrapText="1"/>
    </xf>
    <xf numFmtId="180" fontId="10" fillId="33" borderId="25" xfId="0" applyNumberFormat="1" applyFont="1" applyFill="1" applyBorder="1" applyAlignment="1">
      <alignment horizontal="center" vertical="center" wrapText="1"/>
    </xf>
    <xf numFmtId="180" fontId="10" fillId="33" borderId="18" xfId="0" applyNumberFormat="1" applyFont="1" applyFill="1" applyBorder="1" applyAlignment="1">
      <alignment horizontal="center" vertical="center" wrapText="1"/>
    </xf>
    <xf numFmtId="180" fontId="10" fillId="33" borderId="23" xfId="0" applyNumberFormat="1" applyFont="1" applyFill="1" applyBorder="1" applyAlignment="1">
      <alignment horizontal="center" vertical="center" wrapText="1"/>
    </xf>
    <xf numFmtId="180" fontId="10" fillId="33" borderId="20" xfId="0" applyNumberFormat="1" applyFont="1" applyFill="1" applyBorder="1" applyAlignment="1">
      <alignment horizontal="center" vertical="center" wrapText="1"/>
    </xf>
    <xf numFmtId="177" fontId="10" fillId="33" borderId="12" xfId="54" applyNumberFormat="1" applyFont="1" applyFill="1" applyBorder="1" applyAlignment="1">
      <alignment horizontal="center" vertical="center" wrapText="1"/>
      <protection/>
    </xf>
    <xf numFmtId="0" fontId="10" fillId="33" borderId="14" xfId="54" applyFont="1" applyFill="1" applyBorder="1" applyAlignment="1">
      <alignment horizontal="center" vertical="center" wrapText="1"/>
      <protection/>
    </xf>
    <xf numFmtId="0" fontId="10" fillId="33" borderId="22" xfId="54" applyFont="1" applyFill="1" applyBorder="1" applyAlignment="1">
      <alignment horizontal="center" vertical="center" wrapText="1"/>
      <protection/>
    </xf>
    <xf numFmtId="0" fontId="10" fillId="33" borderId="17" xfId="54" applyFont="1" applyFill="1" applyBorder="1" applyAlignment="1">
      <alignment horizontal="center" vertical="center" wrapText="1"/>
      <protection/>
    </xf>
    <xf numFmtId="0" fontId="9" fillId="33" borderId="0" xfId="0" applyFont="1" applyFill="1" applyBorder="1" applyAlignment="1">
      <alignment horizontal="center"/>
    </xf>
    <xf numFmtId="177" fontId="10" fillId="33" borderId="19" xfId="54" applyNumberFormat="1" applyFont="1" applyFill="1" applyBorder="1" applyAlignment="1">
      <alignment horizontal="center" vertical="center" wrapText="1"/>
      <protection/>
    </xf>
    <xf numFmtId="177" fontId="10" fillId="33" borderId="26" xfId="54" applyNumberFormat="1" applyFont="1" applyFill="1" applyBorder="1" applyAlignment="1">
      <alignment horizontal="center" vertical="center" wrapText="1"/>
      <protection/>
    </xf>
    <xf numFmtId="177" fontId="10" fillId="33" borderId="27" xfId="54" applyNumberFormat="1" applyFont="1" applyFill="1" applyBorder="1" applyAlignment="1">
      <alignment horizontal="center" vertical="center" wrapText="1"/>
      <protection/>
    </xf>
    <xf numFmtId="0" fontId="54" fillId="33" borderId="19" xfId="0" applyFont="1" applyFill="1" applyBorder="1" applyAlignment="1">
      <alignment horizontal="center" vertical="center" wrapText="1"/>
    </xf>
    <xf numFmtId="0" fontId="54" fillId="33" borderId="27" xfId="0" applyFont="1" applyFill="1" applyBorder="1" applyAlignment="1">
      <alignment horizontal="center" vertical="center" wrapText="1"/>
    </xf>
    <xf numFmtId="180" fontId="10" fillId="33" borderId="14" xfId="0" applyNumberFormat="1" applyFont="1" applyFill="1" applyBorder="1" applyAlignment="1">
      <alignment horizontal="center" vertical="center" wrapText="1"/>
    </xf>
    <xf numFmtId="180" fontId="10" fillId="33" borderId="22" xfId="0" applyNumberFormat="1" applyFont="1" applyFill="1" applyBorder="1" applyAlignment="1">
      <alignment horizontal="center" vertical="center" wrapText="1"/>
    </xf>
    <xf numFmtId="180" fontId="10" fillId="33" borderId="17" xfId="0" applyNumberFormat="1" applyFont="1" applyFill="1" applyBorder="1" applyAlignment="1">
      <alignment horizontal="center" vertical="center" wrapText="1"/>
    </xf>
    <xf numFmtId="0" fontId="10" fillId="33" borderId="14" xfId="54" applyFont="1" applyFill="1" applyBorder="1" applyAlignment="1">
      <alignment horizontal="center" vertical="center"/>
      <protection/>
    </xf>
    <xf numFmtId="0" fontId="10" fillId="33" borderId="22" xfId="54" applyFont="1" applyFill="1" applyBorder="1" applyAlignment="1">
      <alignment horizontal="center" vertical="center"/>
      <protection/>
    </xf>
    <xf numFmtId="0" fontId="10" fillId="33" borderId="17" xfId="54" applyFont="1" applyFill="1" applyBorder="1" applyAlignment="1">
      <alignment horizontal="center" vertical="center"/>
      <protection/>
    </xf>
    <xf numFmtId="0" fontId="54" fillId="33" borderId="21" xfId="0" applyFont="1" applyFill="1" applyBorder="1" applyAlignment="1">
      <alignment horizontal="center" vertical="center" wrapText="1"/>
    </xf>
    <xf numFmtId="0" fontId="54" fillId="33" borderId="24" xfId="0" applyFont="1" applyFill="1" applyBorder="1" applyAlignment="1">
      <alignment horizontal="center" vertical="center" wrapText="1"/>
    </xf>
    <xf numFmtId="0" fontId="54" fillId="33" borderId="25" xfId="0" applyFont="1" applyFill="1" applyBorder="1" applyAlignment="1">
      <alignment horizontal="center" vertical="center" wrapText="1"/>
    </xf>
    <xf numFmtId="0" fontId="54" fillId="33" borderId="18" xfId="0" applyFont="1" applyFill="1" applyBorder="1" applyAlignment="1">
      <alignment horizontal="center" vertical="center" wrapText="1"/>
    </xf>
    <xf numFmtId="0" fontId="54" fillId="33" borderId="23" xfId="0" applyFont="1" applyFill="1" applyBorder="1" applyAlignment="1">
      <alignment horizontal="center" vertical="center" wrapText="1"/>
    </xf>
    <xf numFmtId="0" fontId="54" fillId="33" borderId="20" xfId="0" applyFont="1" applyFill="1" applyBorder="1" applyAlignment="1">
      <alignment horizontal="center" vertical="center" wrapText="1"/>
    </xf>
    <xf numFmtId="180" fontId="10" fillId="33" borderId="12" xfId="0" applyNumberFormat="1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/>
    </xf>
    <xf numFmtId="0" fontId="13" fillId="0" borderId="0" xfId="54" applyFont="1" applyFill="1" applyBorder="1" applyAlignment="1">
      <alignment horizontal="center" vertical="center" wrapText="1"/>
      <protection/>
    </xf>
    <xf numFmtId="0" fontId="13" fillId="0" borderId="23" xfId="54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Расчет медикаментов для бюджет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е-общая"/>
      <sheetName val="Основное-инклюзия"/>
      <sheetName val="Основное-надомники"/>
      <sheetName val="Свод"/>
    </sheetNames>
    <sheetDataSet>
      <sheetData sheetId="3">
        <row r="3">
          <cell r="C3">
            <v>5627581.33</v>
          </cell>
          <cell r="D3">
            <v>4800326.87</v>
          </cell>
        </row>
        <row r="4">
          <cell r="C4">
            <v>6797013.33</v>
          </cell>
          <cell r="D4">
            <v>6219267.220000001</v>
          </cell>
        </row>
        <row r="5">
          <cell r="C5">
            <v>6723805.33</v>
          </cell>
          <cell r="D5">
            <v>6206072.24</v>
          </cell>
        </row>
        <row r="6">
          <cell r="C6">
            <v>4706982</v>
          </cell>
          <cell r="D6">
            <v>4433977.08</v>
          </cell>
        </row>
        <row r="7">
          <cell r="C7">
            <v>0</v>
          </cell>
          <cell r="D7">
            <v>0</v>
          </cell>
        </row>
        <row r="8">
          <cell r="C8">
            <v>6635283.33</v>
          </cell>
          <cell r="D8">
            <v>6794530.09</v>
          </cell>
        </row>
        <row r="9">
          <cell r="C9">
            <v>7641210.67</v>
          </cell>
          <cell r="D9">
            <v>6410975.77</v>
          </cell>
        </row>
        <row r="10">
          <cell r="C10">
            <v>8396460</v>
          </cell>
          <cell r="D10">
            <v>7573606.9399999995</v>
          </cell>
        </row>
        <row r="11">
          <cell r="C11">
            <v>1710273.67</v>
          </cell>
          <cell r="D11">
            <v>1154434.73</v>
          </cell>
        </row>
        <row r="12">
          <cell r="C12">
            <v>2787254</v>
          </cell>
          <cell r="D12">
            <v>2887595.12</v>
          </cell>
        </row>
        <row r="13">
          <cell r="C13">
            <v>2671613.33</v>
          </cell>
          <cell r="D13">
            <v>3165861.7399999998</v>
          </cell>
        </row>
        <row r="14">
          <cell r="C14">
            <v>3835616</v>
          </cell>
          <cell r="D14">
            <v>3670684.5</v>
          </cell>
        </row>
        <row r="15">
          <cell r="C15">
            <v>8838893</v>
          </cell>
          <cell r="D15">
            <v>7946164.78</v>
          </cell>
        </row>
        <row r="16">
          <cell r="C16">
            <v>2176983.33</v>
          </cell>
          <cell r="D16">
            <v>2453460.1999999997</v>
          </cell>
        </row>
        <row r="17">
          <cell r="C17">
            <v>5157732</v>
          </cell>
          <cell r="D17">
            <v>4915318.59</v>
          </cell>
        </row>
        <row r="18">
          <cell r="C18">
            <v>2549600</v>
          </cell>
          <cell r="D18">
            <v>1952993.5999999999</v>
          </cell>
        </row>
        <row r="19">
          <cell r="C19">
            <v>2335170</v>
          </cell>
          <cell r="D19">
            <v>1935855.96</v>
          </cell>
        </row>
        <row r="20">
          <cell r="C20">
            <v>7937334.67</v>
          </cell>
          <cell r="D20">
            <v>7715089.260000001</v>
          </cell>
        </row>
        <row r="21">
          <cell r="C21">
            <v>2175106.67</v>
          </cell>
          <cell r="D21">
            <v>1988047.5</v>
          </cell>
        </row>
        <row r="22">
          <cell r="C22">
            <v>3890778</v>
          </cell>
          <cell r="D22">
            <v>3276035.17</v>
          </cell>
        </row>
        <row r="23">
          <cell r="C23">
            <v>2349814.66</v>
          </cell>
          <cell r="D23">
            <v>2420309.06</v>
          </cell>
        </row>
        <row r="24">
          <cell r="C24">
            <v>1700404</v>
          </cell>
          <cell r="D24">
            <v>1351821.18</v>
          </cell>
        </row>
        <row r="25">
          <cell r="C25">
            <v>1901470.67</v>
          </cell>
          <cell r="D25">
            <v>2184789.8</v>
          </cell>
        </row>
        <row r="26">
          <cell r="C26">
            <v>2326743.33</v>
          </cell>
          <cell r="D26">
            <v>1940503.99</v>
          </cell>
        </row>
        <row r="27">
          <cell r="C27">
            <v>2220540</v>
          </cell>
          <cell r="D27">
            <v>1849709.82</v>
          </cell>
        </row>
        <row r="28">
          <cell r="C28">
            <v>2147513.33</v>
          </cell>
          <cell r="D28">
            <v>1685797.96</v>
          </cell>
        </row>
        <row r="29">
          <cell r="C29">
            <v>2133577.33</v>
          </cell>
          <cell r="D29">
            <v>2009829.84</v>
          </cell>
        </row>
        <row r="30">
          <cell r="C30">
            <v>2131392</v>
          </cell>
          <cell r="D30">
            <v>1630514.88</v>
          </cell>
        </row>
        <row r="31">
          <cell r="C31">
            <v>2343416.67</v>
          </cell>
          <cell r="D31">
            <v>2073923.72</v>
          </cell>
        </row>
        <row r="32">
          <cell r="C32">
            <v>2524088</v>
          </cell>
          <cell r="D32">
            <v>2587190.3</v>
          </cell>
        </row>
        <row r="33">
          <cell r="C33">
            <v>2302145.33</v>
          </cell>
          <cell r="D33">
            <v>1873946.31</v>
          </cell>
        </row>
        <row r="34">
          <cell r="C34">
            <v>2618740</v>
          </cell>
          <cell r="D34">
            <v>2317584.94</v>
          </cell>
        </row>
        <row r="35">
          <cell r="C35">
            <v>3066750</v>
          </cell>
          <cell r="D35">
            <v>2717140.49</v>
          </cell>
        </row>
        <row r="36">
          <cell r="C36">
            <v>2648667</v>
          </cell>
          <cell r="D36">
            <v>2473854.97</v>
          </cell>
        </row>
        <row r="37">
          <cell r="C37">
            <v>2343462.33</v>
          </cell>
          <cell r="D37">
            <v>2338775.36</v>
          </cell>
        </row>
        <row r="38">
          <cell r="C38">
            <v>2314092.67</v>
          </cell>
          <cell r="D38">
            <v>2177561.2</v>
          </cell>
        </row>
        <row r="39">
          <cell r="C39">
            <v>2089778</v>
          </cell>
          <cell r="D39">
            <v>1577782.3900000001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ка-общая"/>
      <sheetName val="Началка-инклюзия"/>
      <sheetName val="Началка-надомники все"/>
      <sheetName val="Свод "/>
    </sheetNames>
    <sheetDataSet>
      <sheetData sheetId="3">
        <row r="3">
          <cell r="C3">
            <v>4048989.33</v>
          </cell>
          <cell r="D3">
            <v>3452945.6799999997</v>
          </cell>
        </row>
        <row r="4">
          <cell r="C4">
            <v>4289576</v>
          </cell>
          <cell r="D4">
            <v>3919394.8100000005</v>
          </cell>
        </row>
        <row r="5">
          <cell r="C5">
            <v>3421576.67</v>
          </cell>
          <cell r="D5">
            <v>3155309.1700000004</v>
          </cell>
        </row>
        <row r="6">
          <cell r="C6">
            <v>2133173.66</v>
          </cell>
          <cell r="D6">
            <v>2007451.32</v>
          </cell>
        </row>
        <row r="7">
          <cell r="C7">
            <v>1767203.33</v>
          </cell>
          <cell r="D7">
            <v>2331094.56</v>
          </cell>
        </row>
        <row r="8">
          <cell r="C8">
            <v>4421110</v>
          </cell>
          <cell r="D8">
            <v>4524117.69</v>
          </cell>
        </row>
        <row r="9">
          <cell r="C9">
            <v>4878840.66</v>
          </cell>
          <cell r="D9">
            <v>4098967.8600000003</v>
          </cell>
        </row>
        <row r="10">
          <cell r="C10">
            <v>5693247.32</v>
          </cell>
          <cell r="D10">
            <v>5130746.409999999</v>
          </cell>
        </row>
        <row r="11">
          <cell r="C11">
            <v>687107.67</v>
          </cell>
          <cell r="D11">
            <v>464017.48</v>
          </cell>
        </row>
        <row r="12">
          <cell r="C12">
            <v>1439235</v>
          </cell>
          <cell r="D12">
            <v>1492289.02</v>
          </cell>
        </row>
        <row r="13">
          <cell r="C13">
            <v>1701713.3399999999</v>
          </cell>
          <cell r="D13">
            <v>2018069.2</v>
          </cell>
        </row>
        <row r="14">
          <cell r="C14">
            <v>2360273.67</v>
          </cell>
          <cell r="D14">
            <v>2261412.93</v>
          </cell>
        </row>
        <row r="15">
          <cell r="C15">
            <v>4979053.66</v>
          </cell>
          <cell r="D15">
            <v>4475819.17</v>
          </cell>
        </row>
        <row r="16">
          <cell r="C16">
            <v>1633394.33</v>
          </cell>
          <cell r="D16">
            <v>1839986.6400000001</v>
          </cell>
        </row>
        <row r="17">
          <cell r="C17">
            <v>3351694.67</v>
          </cell>
          <cell r="D17">
            <v>3191257.92</v>
          </cell>
        </row>
        <row r="18">
          <cell r="C18">
            <v>1688364</v>
          </cell>
          <cell r="D18">
            <v>1291989.69</v>
          </cell>
        </row>
        <row r="19">
          <cell r="C19">
            <v>1009688.67</v>
          </cell>
          <cell r="D19">
            <v>836264.26</v>
          </cell>
        </row>
        <row r="20">
          <cell r="C20">
            <v>6191685.67</v>
          </cell>
          <cell r="D20">
            <v>6015514.149999999</v>
          </cell>
        </row>
        <row r="21">
          <cell r="C21">
            <v>1164350.33</v>
          </cell>
          <cell r="D21">
            <v>1065311.44</v>
          </cell>
        </row>
        <row r="22">
          <cell r="C22">
            <v>3023583.33</v>
          </cell>
          <cell r="D22">
            <v>2548259.42</v>
          </cell>
        </row>
        <row r="23">
          <cell r="C23">
            <v>1027945.99</v>
          </cell>
          <cell r="D23">
            <v>1059483.68</v>
          </cell>
        </row>
        <row r="24">
          <cell r="C24">
            <v>696665.67</v>
          </cell>
          <cell r="D24">
            <v>554830.89</v>
          </cell>
        </row>
        <row r="25">
          <cell r="C25">
            <v>696665.67</v>
          </cell>
          <cell r="D25">
            <v>801548.76</v>
          </cell>
        </row>
        <row r="26">
          <cell r="C26">
            <v>1491179</v>
          </cell>
          <cell r="D26">
            <v>1245118.71</v>
          </cell>
        </row>
        <row r="27">
          <cell r="C27">
            <v>1385359</v>
          </cell>
          <cell r="D27">
            <v>1155787.6700000002</v>
          </cell>
        </row>
        <row r="28">
          <cell r="C28">
            <v>987387.3400000001</v>
          </cell>
          <cell r="D28">
            <v>776268.48</v>
          </cell>
        </row>
        <row r="29">
          <cell r="C29">
            <v>1370791.3399999999</v>
          </cell>
          <cell r="D29">
            <v>1290915.1700000002</v>
          </cell>
        </row>
        <row r="30">
          <cell r="C30">
            <v>699991.67</v>
          </cell>
          <cell r="D30">
            <v>535636.93</v>
          </cell>
        </row>
        <row r="31">
          <cell r="C31">
            <v>1177689.33</v>
          </cell>
          <cell r="D31">
            <v>1041196.05</v>
          </cell>
        </row>
        <row r="32">
          <cell r="C32">
            <v>1327310.67</v>
          </cell>
          <cell r="D32">
            <v>1360686.69</v>
          </cell>
        </row>
        <row r="33">
          <cell r="C33">
            <v>688816</v>
          </cell>
          <cell r="D33">
            <v>560474.2999999999</v>
          </cell>
        </row>
        <row r="34">
          <cell r="C34">
            <v>1613946</v>
          </cell>
          <cell r="D34">
            <v>1427432.8499999999</v>
          </cell>
        </row>
        <row r="35">
          <cell r="C35">
            <v>1576695</v>
          </cell>
          <cell r="D35">
            <v>1395103.83</v>
          </cell>
        </row>
        <row r="36">
          <cell r="C36">
            <v>1963452.99</v>
          </cell>
          <cell r="D36">
            <v>1833882.6199999999</v>
          </cell>
        </row>
        <row r="37">
          <cell r="C37">
            <v>789187.67</v>
          </cell>
          <cell r="D37">
            <v>789166.74</v>
          </cell>
        </row>
        <row r="38">
          <cell r="C38">
            <v>967122</v>
          </cell>
          <cell r="D38">
            <v>910966.53</v>
          </cell>
        </row>
        <row r="39">
          <cell r="C39">
            <v>682202</v>
          </cell>
          <cell r="D39">
            <v>513741.07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8"/>
  <sheetViews>
    <sheetView view="pageBreakPreview" zoomScale="71" zoomScaleNormal="74" zoomScaleSheetLayoutView="71" zoomScalePageLayoutView="0" workbookViewId="0" topLeftCell="A1">
      <pane xSplit="2" ySplit="8" topLeftCell="N1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W9" sqref="W9:W45"/>
    </sheetView>
  </sheetViews>
  <sheetFormatPr defaultColWidth="9.140625" defaultRowHeight="12.75"/>
  <cols>
    <col min="1" max="1" width="9.00390625" style="3" customWidth="1"/>
    <col min="2" max="2" width="27.57421875" style="3" customWidth="1"/>
    <col min="3" max="3" width="14.8515625" style="3" customWidth="1"/>
    <col min="4" max="4" width="18.57421875" style="4" customWidth="1"/>
    <col min="5" max="5" width="13.7109375" style="4" customWidth="1"/>
    <col min="6" max="6" width="15.421875" style="4" bestFit="1" customWidth="1"/>
    <col min="7" max="9" width="20.421875" style="4" customWidth="1"/>
    <col min="10" max="10" width="32.7109375" style="4" customWidth="1"/>
    <col min="11" max="11" width="37.140625" style="4" customWidth="1"/>
    <col min="12" max="12" width="17.57421875" style="4" customWidth="1"/>
    <col min="13" max="13" width="29.7109375" style="4" customWidth="1"/>
    <col min="14" max="14" width="29.421875" style="4" customWidth="1"/>
    <col min="15" max="15" width="23.57421875" style="4" customWidth="1"/>
    <col min="16" max="16" width="17.28125" style="16" customWidth="1"/>
    <col min="17" max="17" width="23.7109375" style="16" customWidth="1"/>
    <col min="18" max="18" width="18.00390625" style="16" customWidth="1"/>
    <col min="19" max="19" width="26.00390625" style="16" customWidth="1"/>
    <col min="20" max="20" width="22.140625" style="16" customWidth="1"/>
    <col min="21" max="21" width="18.421875" style="16" customWidth="1"/>
    <col min="22" max="22" width="20.421875" style="16" customWidth="1"/>
    <col min="23" max="23" width="26.7109375" style="28" customWidth="1"/>
    <col min="24" max="24" width="19.00390625" style="28" customWidth="1"/>
    <col min="25" max="25" width="15.140625" style="16" customWidth="1"/>
    <col min="26" max="26" width="12.421875" style="16" customWidth="1"/>
    <col min="27" max="27" width="16.140625" style="16" customWidth="1"/>
    <col min="28" max="28" width="13.140625" style="16" customWidth="1"/>
    <col min="29" max="29" width="14.421875" style="16" customWidth="1"/>
    <col min="30" max="30" width="19.421875" style="16" customWidth="1"/>
    <col min="31" max="16384" width="9.140625" style="16" customWidth="1"/>
  </cols>
  <sheetData>
    <row r="1" spans="3:14" ht="18.75">
      <c r="C1" s="33"/>
      <c r="D1" s="33"/>
      <c r="E1" s="33"/>
      <c r="F1" s="33"/>
      <c r="G1" s="33"/>
      <c r="H1" s="33"/>
      <c r="I1" s="33"/>
      <c r="J1" s="33"/>
      <c r="K1" s="33"/>
      <c r="L1" s="46"/>
      <c r="M1" s="46"/>
      <c r="N1" s="88" t="s">
        <v>80</v>
      </c>
    </row>
    <row r="2" spans="1:24" s="5" customFormat="1" ht="56.25" customHeight="1">
      <c r="A2" s="33"/>
      <c r="B2" s="33"/>
      <c r="C2" s="112" t="s">
        <v>79</v>
      </c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46"/>
      <c r="W2" s="26"/>
      <c r="X2" s="26"/>
    </row>
    <row r="3" spans="1:24" s="5" customFormat="1" ht="18.75">
      <c r="A3" s="1"/>
      <c r="B3" s="1"/>
      <c r="C3" s="113" t="s">
        <v>67</v>
      </c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2"/>
      <c r="W3" s="26"/>
      <c r="X3" s="26"/>
    </row>
    <row r="4" spans="1:30" s="5" customFormat="1" ht="51.75" customHeight="1">
      <c r="A4" s="136" t="s">
        <v>6</v>
      </c>
      <c r="B4" s="124" t="s">
        <v>25</v>
      </c>
      <c r="C4" s="124" t="s">
        <v>7</v>
      </c>
      <c r="D4" s="123" t="s">
        <v>9</v>
      </c>
      <c r="E4" s="123"/>
      <c r="F4" s="123"/>
      <c r="G4" s="123"/>
      <c r="H4" s="123"/>
      <c r="I4" s="123"/>
      <c r="J4" s="139" t="s">
        <v>14</v>
      </c>
      <c r="K4" s="140"/>
      <c r="L4" s="141"/>
      <c r="M4" s="133" t="s">
        <v>18</v>
      </c>
      <c r="N4" s="133" t="s">
        <v>15</v>
      </c>
      <c r="O4" s="133" t="s">
        <v>17</v>
      </c>
      <c r="P4" s="117" t="s">
        <v>75</v>
      </c>
      <c r="Q4" s="118"/>
      <c r="R4" s="118"/>
      <c r="S4" s="118"/>
      <c r="T4" s="118"/>
      <c r="U4" s="118"/>
      <c r="V4" s="119"/>
      <c r="W4" s="124" t="s">
        <v>64</v>
      </c>
      <c r="X4" s="117" t="s">
        <v>76</v>
      </c>
      <c r="Y4" s="118"/>
      <c r="Z4" s="118"/>
      <c r="AA4" s="118"/>
      <c r="AB4" s="118"/>
      <c r="AC4" s="118"/>
      <c r="AD4" s="119"/>
    </row>
    <row r="5" spans="1:30" s="5" customFormat="1" ht="60.75" customHeight="1">
      <c r="A5" s="137"/>
      <c r="B5" s="125"/>
      <c r="C5" s="125"/>
      <c r="D5" s="128" t="s">
        <v>19</v>
      </c>
      <c r="E5" s="129"/>
      <c r="F5" s="130"/>
      <c r="G5" s="128" t="s">
        <v>20</v>
      </c>
      <c r="H5" s="129"/>
      <c r="I5" s="130"/>
      <c r="J5" s="142"/>
      <c r="K5" s="143"/>
      <c r="L5" s="144"/>
      <c r="M5" s="134"/>
      <c r="N5" s="134"/>
      <c r="O5" s="134"/>
      <c r="P5" s="120"/>
      <c r="Q5" s="121"/>
      <c r="R5" s="121"/>
      <c r="S5" s="121"/>
      <c r="T5" s="121"/>
      <c r="U5" s="121"/>
      <c r="V5" s="122"/>
      <c r="W5" s="125"/>
      <c r="X5" s="120"/>
      <c r="Y5" s="121"/>
      <c r="Z5" s="121"/>
      <c r="AA5" s="121"/>
      <c r="AB5" s="121"/>
      <c r="AC5" s="121"/>
      <c r="AD5" s="122"/>
    </row>
    <row r="6" spans="1:30" s="5" customFormat="1" ht="36.75" customHeight="1">
      <c r="A6" s="137"/>
      <c r="B6" s="98"/>
      <c r="C6" s="125"/>
      <c r="D6" s="128" t="s">
        <v>10</v>
      </c>
      <c r="E6" s="129"/>
      <c r="F6" s="129"/>
      <c r="G6" s="129"/>
      <c r="H6" s="129"/>
      <c r="I6" s="130"/>
      <c r="J6" s="131" t="s">
        <v>13</v>
      </c>
      <c r="K6" s="132"/>
      <c r="L6" s="115" t="s">
        <v>5</v>
      </c>
      <c r="M6" s="134"/>
      <c r="N6" s="134"/>
      <c r="O6" s="134"/>
      <c r="P6" s="123" t="s">
        <v>23</v>
      </c>
      <c r="Q6" s="123"/>
      <c r="R6" s="123"/>
      <c r="S6" s="123" t="s">
        <v>24</v>
      </c>
      <c r="T6" s="123"/>
      <c r="U6" s="123"/>
      <c r="V6" s="114" t="s">
        <v>5</v>
      </c>
      <c r="W6" s="125"/>
      <c r="X6" s="123" t="s">
        <v>23</v>
      </c>
      <c r="Y6" s="123"/>
      <c r="Z6" s="123"/>
      <c r="AA6" s="123" t="s">
        <v>24</v>
      </c>
      <c r="AB6" s="123"/>
      <c r="AC6" s="123"/>
      <c r="AD6" s="114" t="s">
        <v>5</v>
      </c>
    </row>
    <row r="7" spans="1:30" s="5" customFormat="1" ht="156" customHeight="1">
      <c r="A7" s="137"/>
      <c r="B7" s="114" t="s">
        <v>8</v>
      </c>
      <c r="C7" s="125"/>
      <c r="D7" s="45" t="s">
        <v>3</v>
      </c>
      <c r="E7" s="45" t="s">
        <v>2</v>
      </c>
      <c r="F7" s="45" t="s">
        <v>12</v>
      </c>
      <c r="G7" s="45" t="s">
        <v>3</v>
      </c>
      <c r="H7" s="45" t="s">
        <v>21</v>
      </c>
      <c r="I7" s="45" t="s">
        <v>22</v>
      </c>
      <c r="J7" s="101" t="s">
        <v>16</v>
      </c>
      <c r="K7" s="101" t="s">
        <v>74</v>
      </c>
      <c r="L7" s="116"/>
      <c r="M7" s="134"/>
      <c r="N7" s="134"/>
      <c r="O7" s="134"/>
      <c r="P7" s="45" t="s">
        <v>3</v>
      </c>
      <c r="Q7" s="45" t="s">
        <v>2</v>
      </c>
      <c r="R7" s="45" t="s">
        <v>12</v>
      </c>
      <c r="S7" s="45" t="s">
        <v>3</v>
      </c>
      <c r="T7" s="45" t="s">
        <v>21</v>
      </c>
      <c r="U7" s="45" t="s">
        <v>22</v>
      </c>
      <c r="V7" s="114"/>
      <c r="W7" s="125"/>
      <c r="X7" s="45" t="s">
        <v>3</v>
      </c>
      <c r="Y7" s="45" t="s">
        <v>2</v>
      </c>
      <c r="Z7" s="45" t="s">
        <v>12</v>
      </c>
      <c r="AA7" s="45" t="s">
        <v>3</v>
      </c>
      <c r="AB7" s="45" t="s">
        <v>21</v>
      </c>
      <c r="AC7" s="45" t="s">
        <v>22</v>
      </c>
      <c r="AD7" s="114"/>
    </row>
    <row r="8" spans="1:30" s="5" customFormat="1" ht="44.25" customHeight="1">
      <c r="A8" s="138"/>
      <c r="B8" s="114"/>
      <c r="C8" s="126"/>
      <c r="D8" s="99" t="s">
        <v>4</v>
      </c>
      <c r="E8" s="99" t="s">
        <v>4</v>
      </c>
      <c r="F8" s="99" t="s">
        <v>4</v>
      </c>
      <c r="G8" s="99" t="s">
        <v>4</v>
      </c>
      <c r="H8" s="99" t="s">
        <v>4</v>
      </c>
      <c r="I8" s="99" t="s">
        <v>4</v>
      </c>
      <c r="J8" s="99" t="s">
        <v>11</v>
      </c>
      <c r="K8" s="99" t="s">
        <v>11</v>
      </c>
      <c r="L8" s="99" t="s">
        <v>11</v>
      </c>
      <c r="M8" s="135"/>
      <c r="N8" s="135"/>
      <c r="O8" s="135"/>
      <c r="P8" s="45" t="s">
        <v>11</v>
      </c>
      <c r="Q8" s="45" t="s">
        <v>11</v>
      </c>
      <c r="R8" s="45" t="s">
        <v>11</v>
      </c>
      <c r="S8" s="45" t="s">
        <v>11</v>
      </c>
      <c r="T8" s="45" t="s">
        <v>11</v>
      </c>
      <c r="U8" s="45" t="s">
        <v>11</v>
      </c>
      <c r="V8" s="45" t="s">
        <v>11</v>
      </c>
      <c r="W8" s="126"/>
      <c r="X8" s="45" t="s">
        <v>11</v>
      </c>
      <c r="Y8" s="45" t="s">
        <v>11</v>
      </c>
      <c r="Z8" s="45" t="s">
        <v>11</v>
      </c>
      <c r="AA8" s="45" t="s">
        <v>11</v>
      </c>
      <c r="AB8" s="45" t="s">
        <v>11</v>
      </c>
      <c r="AC8" s="45" t="s">
        <v>11</v>
      </c>
      <c r="AD8" s="45" t="s">
        <v>11</v>
      </c>
    </row>
    <row r="9" spans="1:30" s="23" customFormat="1" ht="18" customHeight="1">
      <c r="A9" s="35">
        <v>1</v>
      </c>
      <c r="B9" s="36" t="s">
        <v>26</v>
      </c>
      <c r="C9" s="37">
        <v>5</v>
      </c>
      <c r="D9" s="102">
        <v>28</v>
      </c>
      <c r="E9" s="102"/>
      <c r="F9" s="102"/>
      <c r="G9" s="102"/>
      <c r="H9" s="102"/>
      <c r="I9" s="102"/>
      <c r="J9" s="44">
        <v>51951</v>
      </c>
      <c r="K9" s="44">
        <v>3273</v>
      </c>
      <c r="L9" s="44">
        <f>SUM(J9:K9)</f>
        <v>55224</v>
      </c>
      <c r="M9" s="38">
        <v>1</v>
      </c>
      <c r="N9" s="38">
        <f>ROUND(25/(D9+E9+F9+G9+H9+I9)*2,1)</f>
        <v>1.8</v>
      </c>
      <c r="O9" s="44">
        <f aca="true" t="shared" si="0" ref="O9:O42">ROUND(J9*(M9-1)+L9*(N9-1)+L9,0)</f>
        <v>99403</v>
      </c>
      <c r="P9" s="97">
        <f>ROUND(D9*O9/12*4,2)</f>
        <v>927761.33</v>
      </c>
      <c r="Q9" s="97">
        <f>ROUND(E9*O9/12*4,2)</f>
        <v>0</v>
      </c>
      <c r="R9" s="97">
        <f>ROUND(F9*O9/12*4,2)</f>
        <v>0</v>
      </c>
      <c r="S9" s="97">
        <f>ROUND(G9*O9/12*4,2)</f>
        <v>0</v>
      </c>
      <c r="T9" s="97">
        <f>ROUND(H9*O9/12*4,2)</f>
        <v>0</v>
      </c>
      <c r="U9" s="97">
        <f>ROUND(I9*O9/12*4,2)</f>
        <v>0</v>
      </c>
      <c r="V9" s="97">
        <f>SUM(P9:U9)</f>
        <v>927761.33</v>
      </c>
      <c r="W9" s="81">
        <v>0.853</v>
      </c>
      <c r="X9" s="97">
        <f>ROUND(P9*W9,2)</f>
        <v>791380.41</v>
      </c>
      <c r="Y9" s="97">
        <f>ROUND(Q9*W9,2)</f>
        <v>0</v>
      </c>
      <c r="Z9" s="97">
        <f>ROUND(R9*W9,2)</f>
        <v>0</v>
      </c>
      <c r="AA9" s="97">
        <f>ROUND(S9*W9,2)</f>
        <v>0</v>
      </c>
      <c r="AB9" s="97">
        <f>ROUND(T9*W9,2)</f>
        <v>0</v>
      </c>
      <c r="AC9" s="97">
        <f>ROUND(U9*W9,2)</f>
        <v>0</v>
      </c>
      <c r="AD9" s="97">
        <f>SUM(X9:AC9)</f>
        <v>791380.41</v>
      </c>
    </row>
    <row r="10" spans="1:30" s="23" customFormat="1" ht="15.75">
      <c r="A10" s="39">
        <v>2</v>
      </c>
      <c r="B10" s="36" t="s">
        <v>27</v>
      </c>
      <c r="C10" s="37">
        <v>5</v>
      </c>
      <c r="D10" s="103">
        <v>17</v>
      </c>
      <c r="E10" s="103"/>
      <c r="F10" s="103"/>
      <c r="G10" s="103">
        <v>49</v>
      </c>
      <c r="H10" s="102">
        <v>1</v>
      </c>
      <c r="I10" s="102"/>
      <c r="J10" s="44">
        <v>51951</v>
      </c>
      <c r="K10" s="44">
        <v>3273</v>
      </c>
      <c r="L10" s="44">
        <f aca="true" t="shared" si="1" ref="L10:L45">SUM(J10:K10)</f>
        <v>55224</v>
      </c>
      <c r="M10" s="38">
        <v>1</v>
      </c>
      <c r="N10" s="38">
        <f>ROUND(25/(D10+E10+F10+G10+H10+I10)*4,1)</f>
        <v>1.5</v>
      </c>
      <c r="O10" s="44">
        <f t="shared" si="0"/>
        <v>82836</v>
      </c>
      <c r="P10" s="97">
        <f aca="true" t="shared" si="2" ref="P10:P45">ROUND(D10*O10/12*4,2)</f>
        <v>469404</v>
      </c>
      <c r="Q10" s="97">
        <f aca="true" t="shared" si="3" ref="Q10:Q45">ROUND(E10*O10/12*4,2)</f>
        <v>0</v>
      </c>
      <c r="R10" s="97">
        <f aca="true" t="shared" si="4" ref="R10:R45">ROUND(F10*O10/12*4,2)</f>
        <v>0</v>
      </c>
      <c r="S10" s="97">
        <f aca="true" t="shared" si="5" ref="S10:S45">ROUND(G10*O10/12*4,2)</f>
        <v>1352988</v>
      </c>
      <c r="T10" s="97">
        <f aca="true" t="shared" si="6" ref="T10:T45">ROUND(H10*O10/12*4,2)</f>
        <v>27612</v>
      </c>
      <c r="U10" s="97">
        <f aca="true" t="shared" si="7" ref="U10:U45">ROUND(I10*O10/12*4,2)</f>
        <v>0</v>
      </c>
      <c r="V10" s="97">
        <f aca="true" t="shared" si="8" ref="V10:V45">SUM(P10:U10)</f>
        <v>1850004</v>
      </c>
      <c r="W10" s="81">
        <v>0.915</v>
      </c>
      <c r="X10" s="97">
        <f aca="true" t="shared" si="9" ref="X10:X45">ROUND(P10*W10,2)</f>
        <v>429504.66</v>
      </c>
      <c r="Y10" s="97">
        <f aca="true" t="shared" si="10" ref="Y10:Y45">ROUND(Q10*W10,2)</f>
        <v>0</v>
      </c>
      <c r="Z10" s="97">
        <f aca="true" t="shared" si="11" ref="Z10:Z45">ROUND(R10*W10,2)</f>
        <v>0</v>
      </c>
      <c r="AA10" s="97">
        <f aca="true" t="shared" si="12" ref="AA10:AA45">ROUND(S10*W10,2)</f>
        <v>1237984.02</v>
      </c>
      <c r="AB10" s="97">
        <f aca="true" t="shared" si="13" ref="AB10:AB45">ROUND(T10*W10,2)</f>
        <v>25264.98</v>
      </c>
      <c r="AC10" s="97">
        <f aca="true" t="shared" si="14" ref="AC10:AC45">ROUND(U10*W10,2)</f>
        <v>0</v>
      </c>
      <c r="AD10" s="97">
        <f aca="true" t="shared" si="15" ref="AD10:AD45">SUM(X10:AC10)</f>
        <v>1692753.66</v>
      </c>
    </row>
    <row r="11" spans="1:30" s="23" customFormat="1" ht="15.75">
      <c r="A11" s="39">
        <v>3</v>
      </c>
      <c r="B11" s="36" t="s">
        <v>28</v>
      </c>
      <c r="C11" s="37">
        <v>5</v>
      </c>
      <c r="D11" s="103">
        <v>31</v>
      </c>
      <c r="E11" s="103"/>
      <c r="F11" s="103"/>
      <c r="G11" s="103"/>
      <c r="H11" s="102"/>
      <c r="I11" s="102"/>
      <c r="J11" s="44">
        <v>51951</v>
      </c>
      <c r="K11" s="44">
        <v>3273</v>
      </c>
      <c r="L11" s="44">
        <f t="shared" si="1"/>
        <v>55224</v>
      </c>
      <c r="M11" s="38">
        <v>1</v>
      </c>
      <c r="N11" s="38">
        <f>ROUND(25/(D11+E11+F11+G11+H11+I11)*2,1)</f>
        <v>1.6</v>
      </c>
      <c r="O11" s="44">
        <f t="shared" si="0"/>
        <v>88358</v>
      </c>
      <c r="P11" s="97">
        <f t="shared" si="2"/>
        <v>913032.67</v>
      </c>
      <c r="Q11" s="97">
        <f t="shared" si="3"/>
        <v>0</v>
      </c>
      <c r="R11" s="97">
        <f t="shared" si="4"/>
        <v>0</v>
      </c>
      <c r="S11" s="97">
        <f t="shared" si="5"/>
        <v>0</v>
      </c>
      <c r="T11" s="97">
        <f t="shared" si="6"/>
        <v>0</v>
      </c>
      <c r="U11" s="97">
        <f t="shared" si="7"/>
        <v>0</v>
      </c>
      <c r="V11" s="97">
        <f t="shared" si="8"/>
        <v>913032.67</v>
      </c>
      <c r="W11" s="81">
        <v>0.923</v>
      </c>
      <c r="X11" s="97">
        <f t="shared" si="9"/>
        <v>842729.15</v>
      </c>
      <c r="Y11" s="97">
        <f t="shared" si="10"/>
        <v>0</v>
      </c>
      <c r="Z11" s="97">
        <f t="shared" si="11"/>
        <v>0</v>
      </c>
      <c r="AA11" s="97">
        <f t="shared" si="12"/>
        <v>0</v>
      </c>
      <c r="AB11" s="97">
        <f t="shared" si="13"/>
        <v>0</v>
      </c>
      <c r="AC11" s="97">
        <f t="shared" si="14"/>
        <v>0</v>
      </c>
      <c r="AD11" s="97">
        <f t="shared" si="15"/>
        <v>842729.15</v>
      </c>
    </row>
    <row r="12" spans="1:30" s="23" customFormat="1" ht="15.75">
      <c r="A12" s="39">
        <v>4</v>
      </c>
      <c r="B12" s="36" t="s">
        <v>29</v>
      </c>
      <c r="C12" s="37">
        <v>5</v>
      </c>
      <c r="D12" s="104">
        <v>15</v>
      </c>
      <c r="E12" s="104"/>
      <c r="F12" s="104"/>
      <c r="G12" s="104"/>
      <c r="H12" s="105"/>
      <c r="I12" s="105"/>
      <c r="J12" s="44">
        <v>51951</v>
      </c>
      <c r="K12" s="44">
        <v>3273</v>
      </c>
      <c r="L12" s="44">
        <f t="shared" si="1"/>
        <v>55224</v>
      </c>
      <c r="M12" s="38">
        <v>1</v>
      </c>
      <c r="N12" s="38">
        <f>ROUND(25/(D12+E12+F12+G12+H12+I12)*2,1)</f>
        <v>3.3</v>
      </c>
      <c r="O12" s="44">
        <f t="shared" si="0"/>
        <v>182239</v>
      </c>
      <c r="P12" s="97">
        <f t="shared" si="2"/>
        <v>911195</v>
      </c>
      <c r="Q12" s="97">
        <f t="shared" si="3"/>
        <v>0</v>
      </c>
      <c r="R12" s="97">
        <f t="shared" si="4"/>
        <v>0</v>
      </c>
      <c r="S12" s="97">
        <f t="shared" si="5"/>
        <v>0</v>
      </c>
      <c r="T12" s="97">
        <f t="shared" si="6"/>
        <v>0</v>
      </c>
      <c r="U12" s="97">
        <f t="shared" si="7"/>
        <v>0</v>
      </c>
      <c r="V12" s="97">
        <f t="shared" si="8"/>
        <v>911195</v>
      </c>
      <c r="W12" s="81">
        <v>0.942</v>
      </c>
      <c r="X12" s="97">
        <f t="shared" si="9"/>
        <v>858345.69</v>
      </c>
      <c r="Y12" s="97">
        <f t="shared" si="10"/>
        <v>0</v>
      </c>
      <c r="Z12" s="97">
        <f t="shared" si="11"/>
        <v>0</v>
      </c>
      <c r="AA12" s="97">
        <f t="shared" si="12"/>
        <v>0</v>
      </c>
      <c r="AB12" s="97">
        <f t="shared" si="13"/>
        <v>0</v>
      </c>
      <c r="AC12" s="97">
        <f t="shared" si="14"/>
        <v>0</v>
      </c>
      <c r="AD12" s="97">
        <f t="shared" si="15"/>
        <v>858345.69</v>
      </c>
    </row>
    <row r="13" spans="1:30" s="23" customFormat="1" ht="15.75">
      <c r="A13" s="39">
        <v>5</v>
      </c>
      <c r="B13" s="36" t="s">
        <v>30</v>
      </c>
      <c r="C13" s="37">
        <v>5</v>
      </c>
      <c r="D13" s="103"/>
      <c r="E13" s="103"/>
      <c r="F13" s="103"/>
      <c r="G13" s="103"/>
      <c r="H13" s="102"/>
      <c r="I13" s="102"/>
      <c r="J13" s="44">
        <v>51951</v>
      </c>
      <c r="K13" s="44">
        <v>3273</v>
      </c>
      <c r="L13" s="44">
        <f t="shared" si="1"/>
        <v>55224</v>
      </c>
      <c r="M13" s="38"/>
      <c r="N13" s="38"/>
      <c r="O13" s="44"/>
      <c r="P13" s="97">
        <f t="shared" si="2"/>
        <v>0</v>
      </c>
      <c r="Q13" s="97">
        <f t="shared" si="3"/>
        <v>0</v>
      </c>
      <c r="R13" s="97">
        <f t="shared" si="4"/>
        <v>0</v>
      </c>
      <c r="S13" s="97">
        <f t="shared" si="5"/>
        <v>0</v>
      </c>
      <c r="T13" s="97">
        <f t="shared" si="6"/>
        <v>0</v>
      </c>
      <c r="U13" s="97">
        <f t="shared" si="7"/>
        <v>0</v>
      </c>
      <c r="V13" s="97">
        <f t="shared" si="8"/>
        <v>0</v>
      </c>
      <c r="W13" s="81">
        <v>1.319</v>
      </c>
      <c r="X13" s="97">
        <f t="shared" si="9"/>
        <v>0</v>
      </c>
      <c r="Y13" s="97">
        <f t="shared" si="10"/>
        <v>0</v>
      </c>
      <c r="Z13" s="97">
        <f t="shared" si="11"/>
        <v>0</v>
      </c>
      <c r="AA13" s="97">
        <f t="shared" si="12"/>
        <v>0</v>
      </c>
      <c r="AB13" s="97">
        <f t="shared" si="13"/>
        <v>0</v>
      </c>
      <c r="AC13" s="97">
        <f t="shared" si="14"/>
        <v>0</v>
      </c>
      <c r="AD13" s="97">
        <f t="shared" si="15"/>
        <v>0</v>
      </c>
    </row>
    <row r="14" spans="1:30" s="23" customFormat="1" ht="15.75">
      <c r="A14" s="39">
        <v>6</v>
      </c>
      <c r="B14" s="36" t="s">
        <v>31</v>
      </c>
      <c r="C14" s="37">
        <v>5</v>
      </c>
      <c r="D14" s="103">
        <v>41</v>
      </c>
      <c r="E14" s="103"/>
      <c r="F14" s="103"/>
      <c r="G14" s="103"/>
      <c r="H14" s="102"/>
      <c r="I14" s="102"/>
      <c r="J14" s="44">
        <v>51951</v>
      </c>
      <c r="K14" s="44">
        <v>3273</v>
      </c>
      <c r="L14" s="44">
        <f t="shared" si="1"/>
        <v>55224</v>
      </c>
      <c r="M14" s="38">
        <v>1</v>
      </c>
      <c r="N14" s="38">
        <f>ROUND(25/(D14+E14+F14+G14+H14+I14)*2,1)</f>
        <v>1.2</v>
      </c>
      <c r="O14" s="44">
        <f t="shared" si="0"/>
        <v>66269</v>
      </c>
      <c r="P14" s="97">
        <f t="shared" si="2"/>
        <v>905676.33</v>
      </c>
      <c r="Q14" s="97">
        <f t="shared" si="3"/>
        <v>0</v>
      </c>
      <c r="R14" s="97">
        <f t="shared" si="4"/>
        <v>0</v>
      </c>
      <c r="S14" s="97">
        <f t="shared" si="5"/>
        <v>0</v>
      </c>
      <c r="T14" s="97">
        <f t="shared" si="6"/>
        <v>0</v>
      </c>
      <c r="U14" s="97">
        <f t="shared" si="7"/>
        <v>0</v>
      </c>
      <c r="V14" s="97">
        <f t="shared" si="8"/>
        <v>905676.33</v>
      </c>
      <c r="W14" s="81">
        <v>1.024</v>
      </c>
      <c r="X14" s="97">
        <f t="shared" si="9"/>
        <v>927412.56</v>
      </c>
      <c r="Y14" s="97">
        <f t="shared" si="10"/>
        <v>0</v>
      </c>
      <c r="Z14" s="97">
        <f t="shared" si="11"/>
        <v>0</v>
      </c>
      <c r="AA14" s="97">
        <f t="shared" si="12"/>
        <v>0</v>
      </c>
      <c r="AB14" s="97">
        <f t="shared" si="13"/>
        <v>0</v>
      </c>
      <c r="AC14" s="97">
        <f t="shared" si="14"/>
        <v>0</v>
      </c>
      <c r="AD14" s="97">
        <f t="shared" si="15"/>
        <v>927412.56</v>
      </c>
    </row>
    <row r="15" spans="1:30" s="23" customFormat="1" ht="15.75" customHeight="1">
      <c r="A15" s="39">
        <v>7</v>
      </c>
      <c r="B15" s="36" t="s">
        <v>32</v>
      </c>
      <c r="C15" s="37">
        <v>5</v>
      </c>
      <c r="D15" s="103"/>
      <c r="E15" s="103"/>
      <c r="F15" s="103">
        <v>2</v>
      </c>
      <c r="G15" s="103">
        <v>78</v>
      </c>
      <c r="H15" s="102"/>
      <c r="I15" s="102"/>
      <c r="J15" s="44">
        <v>51951</v>
      </c>
      <c r="K15" s="44">
        <v>3273</v>
      </c>
      <c r="L15" s="44">
        <f t="shared" si="1"/>
        <v>55224</v>
      </c>
      <c r="M15" s="38">
        <v>1</v>
      </c>
      <c r="N15" s="38">
        <f>ROUND(25/(D15+E15+F15+G15+H15+I15)*4,1)</f>
        <v>1.3</v>
      </c>
      <c r="O15" s="44">
        <f t="shared" si="0"/>
        <v>71791</v>
      </c>
      <c r="P15" s="97">
        <f t="shared" si="2"/>
        <v>0</v>
      </c>
      <c r="Q15" s="97">
        <f t="shared" si="3"/>
        <v>0</v>
      </c>
      <c r="R15" s="97">
        <f t="shared" si="4"/>
        <v>47860.67</v>
      </c>
      <c r="S15" s="97">
        <f t="shared" si="5"/>
        <v>1866566</v>
      </c>
      <c r="T15" s="97">
        <f t="shared" si="6"/>
        <v>0</v>
      </c>
      <c r="U15" s="97">
        <f t="shared" si="7"/>
        <v>0</v>
      </c>
      <c r="V15" s="97">
        <f t="shared" si="8"/>
        <v>1914426.67</v>
      </c>
      <c r="W15" s="81">
        <v>0.839</v>
      </c>
      <c r="X15" s="97">
        <f t="shared" si="9"/>
        <v>0</v>
      </c>
      <c r="Y15" s="97">
        <f t="shared" si="10"/>
        <v>0</v>
      </c>
      <c r="Z15" s="97">
        <f t="shared" si="11"/>
        <v>40155.1</v>
      </c>
      <c r="AA15" s="97">
        <f t="shared" si="12"/>
        <v>1566048.87</v>
      </c>
      <c r="AB15" s="97">
        <f t="shared" si="13"/>
        <v>0</v>
      </c>
      <c r="AC15" s="97">
        <f t="shared" si="14"/>
        <v>0</v>
      </c>
      <c r="AD15" s="97">
        <f t="shared" si="15"/>
        <v>1606203.9700000002</v>
      </c>
    </row>
    <row r="16" spans="1:30" s="41" customFormat="1" ht="15.75">
      <c r="A16" s="39">
        <v>8</v>
      </c>
      <c r="B16" s="40" t="s">
        <v>33</v>
      </c>
      <c r="C16" s="37">
        <v>5</v>
      </c>
      <c r="D16" s="103">
        <v>47</v>
      </c>
      <c r="E16" s="103">
        <v>1</v>
      </c>
      <c r="F16" s="103"/>
      <c r="G16" s="103"/>
      <c r="H16" s="102"/>
      <c r="I16" s="102"/>
      <c r="J16" s="44">
        <v>51951</v>
      </c>
      <c r="K16" s="44">
        <v>3273</v>
      </c>
      <c r="L16" s="44">
        <f t="shared" si="1"/>
        <v>55224</v>
      </c>
      <c r="M16" s="38">
        <v>1</v>
      </c>
      <c r="N16" s="38">
        <f>ROUND(25/(D16+E16+F16+G16+H16+I16)*3,1)</f>
        <v>1.6</v>
      </c>
      <c r="O16" s="44">
        <f t="shared" si="0"/>
        <v>88358</v>
      </c>
      <c r="P16" s="97">
        <f t="shared" si="2"/>
        <v>1384275.33</v>
      </c>
      <c r="Q16" s="97">
        <f t="shared" si="3"/>
        <v>29452.67</v>
      </c>
      <c r="R16" s="97">
        <f t="shared" si="4"/>
        <v>0</v>
      </c>
      <c r="S16" s="97">
        <f t="shared" si="5"/>
        <v>0</v>
      </c>
      <c r="T16" s="97">
        <f t="shared" si="6"/>
        <v>0</v>
      </c>
      <c r="U16" s="97">
        <f t="shared" si="7"/>
        <v>0</v>
      </c>
      <c r="V16" s="97">
        <f t="shared" si="8"/>
        <v>1413728</v>
      </c>
      <c r="W16" s="81">
        <v>0.902</v>
      </c>
      <c r="X16" s="97">
        <f t="shared" si="9"/>
        <v>1248616.35</v>
      </c>
      <c r="Y16" s="97">
        <f t="shared" si="10"/>
        <v>26566.31</v>
      </c>
      <c r="Z16" s="97">
        <f t="shared" si="11"/>
        <v>0</v>
      </c>
      <c r="AA16" s="97">
        <f t="shared" si="12"/>
        <v>0</v>
      </c>
      <c r="AB16" s="97">
        <f t="shared" si="13"/>
        <v>0</v>
      </c>
      <c r="AC16" s="97">
        <f t="shared" si="14"/>
        <v>0</v>
      </c>
      <c r="AD16" s="97">
        <f t="shared" si="15"/>
        <v>1275182.6600000001</v>
      </c>
    </row>
    <row r="17" spans="1:30" s="23" customFormat="1" ht="18" customHeight="1">
      <c r="A17" s="39">
        <v>9</v>
      </c>
      <c r="B17" s="36" t="s">
        <v>34</v>
      </c>
      <c r="C17" s="37">
        <v>5</v>
      </c>
      <c r="D17" s="103"/>
      <c r="E17" s="103"/>
      <c r="F17" s="103"/>
      <c r="G17" s="103"/>
      <c r="H17" s="103"/>
      <c r="I17" s="103"/>
      <c r="J17" s="44">
        <v>51951</v>
      </c>
      <c r="K17" s="44">
        <v>3273</v>
      </c>
      <c r="L17" s="44">
        <f t="shared" si="1"/>
        <v>55224</v>
      </c>
      <c r="M17" s="42"/>
      <c r="N17" s="38"/>
      <c r="O17" s="44"/>
      <c r="P17" s="97">
        <f t="shared" si="2"/>
        <v>0</v>
      </c>
      <c r="Q17" s="97">
        <f t="shared" si="3"/>
        <v>0</v>
      </c>
      <c r="R17" s="97">
        <f t="shared" si="4"/>
        <v>0</v>
      </c>
      <c r="S17" s="97">
        <f t="shared" si="5"/>
        <v>0</v>
      </c>
      <c r="T17" s="97">
        <f t="shared" si="6"/>
        <v>0</v>
      </c>
      <c r="U17" s="97">
        <f t="shared" si="7"/>
        <v>0</v>
      </c>
      <c r="V17" s="97">
        <f t="shared" si="8"/>
        <v>0</v>
      </c>
      <c r="W17" s="81">
        <v>0.675</v>
      </c>
      <c r="X17" s="97">
        <f t="shared" si="9"/>
        <v>0</v>
      </c>
      <c r="Y17" s="97">
        <f t="shared" si="10"/>
        <v>0</v>
      </c>
      <c r="Z17" s="97">
        <f t="shared" si="11"/>
        <v>0</v>
      </c>
      <c r="AA17" s="97">
        <f t="shared" si="12"/>
        <v>0</v>
      </c>
      <c r="AB17" s="97">
        <f t="shared" si="13"/>
        <v>0</v>
      </c>
      <c r="AC17" s="97">
        <f t="shared" si="14"/>
        <v>0</v>
      </c>
      <c r="AD17" s="97">
        <f t="shared" si="15"/>
        <v>0</v>
      </c>
    </row>
    <row r="18" spans="1:30" s="23" customFormat="1" ht="15.75">
      <c r="A18" s="39">
        <v>10</v>
      </c>
      <c r="B18" s="22" t="s">
        <v>35</v>
      </c>
      <c r="C18" s="37">
        <v>5</v>
      </c>
      <c r="D18" s="103">
        <v>17</v>
      </c>
      <c r="E18" s="103"/>
      <c r="F18" s="103"/>
      <c r="G18" s="103"/>
      <c r="H18" s="103"/>
      <c r="I18" s="103"/>
      <c r="J18" s="44">
        <v>51951</v>
      </c>
      <c r="K18" s="44">
        <v>3273</v>
      </c>
      <c r="L18" s="44">
        <f t="shared" si="1"/>
        <v>55224</v>
      </c>
      <c r="M18" s="42">
        <v>1.124</v>
      </c>
      <c r="N18" s="38">
        <f>ROUND(25/(D18+E18+F18+G18+H18+I18)*2,1)</f>
        <v>2.9</v>
      </c>
      <c r="O18" s="44">
        <f t="shared" si="0"/>
        <v>166592</v>
      </c>
      <c r="P18" s="97">
        <f t="shared" si="2"/>
        <v>944021.33</v>
      </c>
      <c r="Q18" s="97">
        <f t="shared" si="3"/>
        <v>0</v>
      </c>
      <c r="R18" s="97">
        <f t="shared" si="4"/>
        <v>0</v>
      </c>
      <c r="S18" s="97">
        <f t="shared" si="5"/>
        <v>0</v>
      </c>
      <c r="T18" s="97">
        <f t="shared" si="6"/>
        <v>0</v>
      </c>
      <c r="U18" s="97">
        <f t="shared" si="7"/>
        <v>0</v>
      </c>
      <c r="V18" s="97">
        <f t="shared" si="8"/>
        <v>944021.33</v>
      </c>
      <c r="W18" s="81">
        <v>1.036</v>
      </c>
      <c r="X18" s="97">
        <f t="shared" si="9"/>
        <v>978006.1</v>
      </c>
      <c r="Y18" s="97">
        <f t="shared" si="10"/>
        <v>0</v>
      </c>
      <c r="Z18" s="97">
        <f t="shared" si="11"/>
        <v>0</v>
      </c>
      <c r="AA18" s="97">
        <f t="shared" si="12"/>
        <v>0</v>
      </c>
      <c r="AB18" s="97">
        <f t="shared" si="13"/>
        <v>0</v>
      </c>
      <c r="AC18" s="97">
        <f t="shared" si="14"/>
        <v>0</v>
      </c>
      <c r="AD18" s="97">
        <f t="shared" si="15"/>
        <v>978006.1</v>
      </c>
    </row>
    <row r="19" spans="1:30" s="23" customFormat="1" ht="15.75">
      <c r="A19" s="39">
        <v>11</v>
      </c>
      <c r="B19" s="22" t="s">
        <v>36</v>
      </c>
      <c r="C19" s="37">
        <v>5</v>
      </c>
      <c r="D19" s="103">
        <v>11</v>
      </c>
      <c r="E19" s="103"/>
      <c r="F19" s="103"/>
      <c r="G19" s="103"/>
      <c r="H19" s="103"/>
      <c r="I19" s="103"/>
      <c r="J19" s="44">
        <v>51951</v>
      </c>
      <c r="K19" s="44">
        <v>3273</v>
      </c>
      <c r="L19" s="44">
        <f t="shared" si="1"/>
        <v>55224</v>
      </c>
      <c r="M19" s="42">
        <v>1.124</v>
      </c>
      <c r="N19" s="38">
        <f>ROUND(25/(D19+E19+F19+G19+H19+I19)*2,1)</f>
        <v>4.5</v>
      </c>
      <c r="O19" s="44">
        <f t="shared" si="0"/>
        <v>254950</v>
      </c>
      <c r="P19" s="97">
        <f t="shared" si="2"/>
        <v>934816.67</v>
      </c>
      <c r="Q19" s="97">
        <f t="shared" si="3"/>
        <v>0</v>
      </c>
      <c r="R19" s="97">
        <f t="shared" si="4"/>
        <v>0</v>
      </c>
      <c r="S19" s="97">
        <f t="shared" si="5"/>
        <v>0</v>
      </c>
      <c r="T19" s="97">
        <f t="shared" si="6"/>
        <v>0</v>
      </c>
      <c r="U19" s="97">
        <f t="shared" si="7"/>
        <v>0</v>
      </c>
      <c r="V19" s="97">
        <f t="shared" si="8"/>
        <v>934816.67</v>
      </c>
      <c r="W19" s="81">
        <v>1.185</v>
      </c>
      <c r="X19" s="97">
        <f t="shared" si="9"/>
        <v>1107757.75</v>
      </c>
      <c r="Y19" s="97">
        <f t="shared" si="10"/>
        <v>0</v>
      </c>
      <c r="Z19" s="97">
        <f t="shared" si="11"/>
        <v>0</v>
      </c>
      <c r="AA19" s="97">
        <f t="shared" si="12"/>
        <v>0</v>
      </c>
      <c r="AB19" s="97">
        <f t="shared" si="13"/>
        <v>0</v>
      </c>
      <c r="AC19" s="97">
        <f t="shared" si="14"/>
        <v>0</v>
      </c>
      <c r="AD19" s="97">
        <f t="shared" si="15"/>
        <v>1107757.75</v>
      </c>
    </row>
    <row r="20" spans="1:30" s="23" customFormat="1" ht="15.75">
      <c r="A20" s="39">
        <v>12</v>
      </c>
      <c r="B20" s="22" t="s">
        <v>37</v>
      </c>
      <c r="C20" s="37">
        <v>5</v>
      </c>
      <c r="D20" s="103">
        <v>11</v>
      </c>
      <c r="E20" s="103"/>
      <c r="F20" s="103"/>
      <c r="G20" s="103"/>
      <c r="H20" s="103"/>
      <c r="I20" s="103"/>
      <c r="J20" s="44">
        <v>51951</v>
      </c>
      <c r="K20" s="44">
        <v>3273</v>
      </c>
      <c r="L20" s="44">
        <f t="shared" si="1"/>
        <v>55224</v>
      </c>
      <c r="M20" s="42">
        <v>1.124</v>
      </c>
      <c r="N20" s="38">
        <f>ROUND(25/(D20+E20+F20+G20+H20+I20)*2,1)</f>
        <v>4.5</v>
      </c>
      <c r="O20" s="44">
        <f t="shared" si="0"/>
        <v>254950</v>
      </c>
      <c r="P20" s="97">
        <f t="shared" si="2"/>
        <v>934816.67</v>
      </c>
      <c r="Q20" s="97">
        <f t="shared" si="3"/>
        <v>0</v>
      </c>
      <c r="R20" s="97">
        <f t="shared" si="4"/>
        <v>0</v>
      </c>
      <c r="S20" s="97">
        <f t="shared" si="5"/>
        <v>0</v>
      </c>
      <c r="T20" s="97">
        <f t="shared" si="6"/>
        <v>0</v>
      </c>
      <c r="U20" s="97">
        <f t="shared" si="7"/>
        <v>0</v>
      </c>
      <c r="V20" s="97">
        <f t="shared" si="8"/>
        <v>934816.67</v>
      </c>
      <c r="W20" s="81">
        <v>0.957</v>
      </c>
      <c r="X20" s="97">
        <f t="shared" si="9"/>
        <v>894619.55</v>
      </c>
      <c r="Y20" s="97">
        <f t="shared" si="10"/>
        <v>0</v>
      </c>
      <c r="Z20" s="97">
        <f t="shared" si="11"/>
        <v>0</v>
      </c>
      <c r="AA20" s="97">
        <f t="shared" si="12"/>
        <v>0</v>
      </c>
      <c r="AB20" s="97">
        <f t="shared" si="13"/>
        <v>0</v>
      </c>
      <c r="AC20" s="97">
        <f t="shared" si="14"/>
        <v>0</v>
      </c>
      <c r="AD20" s="97">
        <f t="shared" si="15"/>
        <v>894619.55</v>
      </c>
    </row>
    <row r="21" spans="1:30" s="23" customFormat="1" ht="15.75">
      <c r="A21" s="39">
        <v>13</v>
      </c>
      <c r="B21" s="22" t="s">
        <v>38</v>
      </c>
      <c r="C21" s="37">
        <v>5</v>
      </c>
      <c r="D21" s="103">
        <v>16</v>
      </c>
      <c r="E21" s="103"/>
      <c r="F21" s="103"/>
      <c r="G21" s="103"/>
      <c r="H21" s="103"/>
      <c r="I21" s="103"/>
      <c r="J21" s="44">
        <v>51951</v>
      </c>
      <c r="K21" s="44">
        <v>3273</v>
      </c>
      <c r="L21" s="44">
        <f t="shared" si="1"/>
        <v>55224</v>
      </c>
      <c r="M21" s="42">
        <v>1.124</v>
      </c>
      <c r="N21" s="38">
        <f>ROUND(25/(D21+E21+F21+G21+H21+I21)*2,1)</f>
        <v>3.1</v>
      </c>
      <c r="O21" s="44">
        <f t="shared" si="0"/>
        <v>177636</v>
      </c>
      <c r="P21" s="97">
        <f t="shared" si="2"/>
        <v>947392</v>
      </c>
      <c r="Q21" s="97">
        <f t="shared" si="3"/>
        <v>0</v>
      </c>
      <c r="R21" s="97">
        <f t="shared" si="4"/>
        <v>0</v>
      </c>
      <c r="S21" s="97">
        <f t="shared" si="5"/>
        <v>0</v>
      </c>
      <c r="T21" s="97">
        <f t="shared" si="6"/>
        <v>0</v>
      </c>
      <c r="U21" s="97">
        <f t="shared" si="7"/>
        <v>0</v>
      </c>
      <c r="V21" s="97">
        <f t="shared" si="8"/>
        <v>947392</v>
      </c>
      <c r="W21" s="81">
        <v>0.899</v>
      </c>
      <c r="X21" s="97">
        <f t="shared" si="9"/>
        <v>851705.41</v>
      </c>
      <c r="Y21" s="97">
        <f t="shared" si="10"/>
        <v>0</v>
      </c>
      <c r="Z21" s="97">
        <f t="shared" si="11"/>
        <v>0</v>
      </c>
      <c r="AA21" s="97">
        <f t="shared" si="12"/>
        <v>0</v>
      </c>
      <c r="AB21" s="97">
        <f t="shared" si="13"/>
        <v>0</v>
      </c>
      <c r="AC21" s="97">
        <f t="shared" si="14"/>
        <v>0</v>
      </c>
      <c r="AD21" s="97">
        <f t="shared" si="15"/>
        <v>851705.41</v>
      </c>
    </row>
    <row r="22" spans="1:30" s="23" customFormat="1" ht="19.5" customHeight="1">
      <c r="A22" s="39">
        <v>14</v>
      </c>
      <c r="B22" s="22" t="s">
        <v>39</v>
      </c>
      <c r="C22" s="37">
        <v>5</v>
      </c>
      <c r="D22" s="103"/>
      <c r="E22" s="103"/>
      <c r="F22" s="103"/>
      <c r="G22" s="103"/>
      <c r="H22" s="103"/>
      <c r="I22" s="103"/>
      <c r="J22" s="44">
        <v>51951</v>
      </c>
      <c r="K22" s="44">
        <v>3273</v>
      </c>
      <c r="L22" s="44">
        <f t="shared" si="1"/>
        <v>55224</v>
      </c>
      <c r="M22" s="42"/>
      <c r="N22" s="38"/>
      <c r="O22" s="44"/>
      <c r="P22" s="97">
        <f t="shared" si="2"/>
        <v>0</v>
      </c>
      <c r="Q22" s="97">
        <f t="shared" si="3"/>
        <v>0</v>
      </c>
      <c r="R22" s="97">
        <f t="shared" si="4"/>
        <v>0</v>
      </c>
      <c r="S22" s="97">
        <f t="shared" si="5"/>
        <v>0</v>
      </c>
      <c r="T22" s="97">
        <f t="shared" si="6"/>
        <v>0</v>
      </c>
      <c r="U22" s="97">
        <f t="shared" si="7"/>
        <v>0</v>
      </c>
      <c r="V22" s="97">
        <f t="shared" si="8"/>
        <v>0</v>
      </c>
      <c r="W22" s="81">
        <v>1.127</v>
      </c>
      <c r="X22" s="97">
        <f t="shared" si="9"/>
        <v>0</v>
      </c>
      <c r="Y22" s="97">
        <f t="shared" si="10"/>
        <v>0</v>
      </c>
      <c r="Z22" s="97">
        <f t="shared" si="11"/>
        <v>0</v>
      </c>
      <c r="AA22" s="97">
        <f t="shared" si="12"/>
        <v>0</v>
      </c>
      <c r="AB22" s="97">
        <f t="shared" si="13"/>
        <v>0</v>
      </c>
      <c r="AC22" s="97">
        <f t="shared" si="14"/>
        <v>0</v>
      </c>
      <c r="AD22" s="97">
        <f t="shared" si="15"/>
        <v>0</v>
      </c>
    </row>
    <row r="23" spans="1:30" s="23" customFormat="1" ht="15.75">
      <c r="A23" s="39">
        <v>15</v>
      </c>
      <c r="B23" s="22" t="s">
        <v>40</v>
      </c>
      <c r="C23" s="37">
        <v>5</v>
      </c>
      <c r="D23" s="103">
        <v>32</v>
      </c>
      <c r="E23" s="103"/>
      <c r="F23" s="103"/>
      <c r="G23" s="103"/>
      <c r="H23" s="103"/>
      <c r="I23" s="103"/>
      <c r="J23" s="44">
        <v>51951</v>
      </c>
      <c r="K23" s="44">
        <v>3273</v>
      </c>
      <c r="L23" s="44">
        <f t="shared" si="1"/>
        <v>55224</v>
      </c>
      <c r="M23" s="42">
        <v>1.124</v>
      </c>
      <c r="N23" s="38">
        <f>ROUND(25/(D23+E23+F23+G23+H23+I23)*2,1)</f>
        <v>1.6</v>
      </c>
      <c r="O23" s="44">
        <f t="shared" si="0"/>
        <v>94800</v>
      </c>
      <c r="P23" s="97">
        <f t="shared" si="2"/>
        <v>1011200</v>
      </c>
      <c r="Q23" s="97">
        <f t="shared" si="3"/>
        <v>0</v>
      </c>
      <c r="R23" s="97">
        <f t="shared" si="4"/>
        <v>0</v>
      </c>
      <c r="S23" s="97">
        <f t="shared" si="5"/>
        <v>0</v>
      </c>
      <c r="T23" s="97">
        <f t="shared" si="6"/>
        <v>0</v>
      </c>
      <c r="U23" s="97">
        <f t="shared" si="7"/>
        <v>0</v>
      </c>
      <c r="V23" s="97">
        <f t="shared" si="8"/>
        <v>1011200</v>
      </c>
      <c r="W23" s="81">
        <v>0.953</v>
      </c>
      <c r="X23" s="97">
        <f t="shared" si="9"/>
        <v>963673.6</v>
      </c>
      <c r="Y23" s="97">
        <f t="shared" si="10"/>
        <v>0</v>
      </c>
      <c r="Z23" s="97">
        <f t="shared" si="11"/>
        <v>0</v>
      </c>
      <c r="AA23" s="97">
        <f t="shared" si="12"/>
        <v>0</v>
      </c>
      <c r="AB23" s="97">
        <f t="shared" si="13"/>
        <v>0</v>
      </c>
      <c r="AC23" s="97">
        <f t="shared" si="14"/>
        <v>0</v>
      </c>
      <c r="AD23" s="97">
        <f t="shared" si="15"/>
        <v>963673.6</v>
      </c>
    </row>
    <row r="24" spans="1:30" s="23" customFormat="1" ht="15.75" customHeight="1">
      <c r="A24" s="39">
        <v>16</v>
      </c>
      <c r="B24" s="22" t="s">
        <v>41</v>
      </c>
      <c r="C24" s="37">
        <v>5</v>
      </c>
      <c r="D24" s="103">
        <v>9</v>
      </c>
      <c r="E24" s="103"/>
      <c r="F24" s="103"/>
      <c r="G24" s="103"/>
      <c r="H24" s="103"/>
      <c r="I24" s="103"/>
      <c r="J24" s="44">
        <v>51951</v>
      </c>
      <c r="K24" s="44">
        <v>3273</v>
      </c>
      <c r="L24" s="44">
        <f t="shared" si="1"/>
        <v>55224</v>
      </c>
      <c r="M24" s="42">
        <v>1.124</v>
      </c>
      <c r="N24" s="38">
        <f>ROUND(25/(D24+E24+F24+G24+H24+I24)*2,1)</f>
        <v>5.6</v>
      </c>
      <c r="O24" s="44">
        <f t="shared" si="0"/>
        <v>315696</v>
      </c>
      <c r="P24" s="97">
        <f t="shared" si="2"/>
        <v>947088</v>
      </c>
      <c r="Q24" s="97">
        <f t="shared" si="3"/>
        <v>0</v>
      </c>
      <c r="R24" s="97">
        <f t="shared" si="4"/>
        <v>0</v>
      </c>
      <c r="S24" s="97">
        <f t="shared" si="5"/>
        <v>0</v>
      </c>
      <c r="T24" s="97">
        <f t="shared" si="6"/>
        <v>0</v>
      </c>
      <c r="U24" s="97">
        <f t="shared" si="7"/>
        <v>0</v>
      </c>
      <c r="V24" s="97">
        <f t="shared" si="8"/>
        <v>947088</v>
      </c>
      <c r="W24" s="81">
        <v>0.766</v>
      </c>
      <c r="X24" s="97">
        <f t="shared" si="9"/>
        <v>725469.41</v>
      </c>
      <c r="Y24" s="97">
        <f t="shared" si="10"/>
        <v>0</v>
      </c>
      <c r="Z24" s="97">
        <f t="shared" si="11"/>
        <v>0</v>
      </c>
      <c r="AA24" s="97">
        <f t="shared" si="12"/>
        <v>0</v>
      </c>
      <c r="AB24" s="97">
        <f t="shared" si="13"/>
        <v>0</v>
      </c>
      <c r="AC24" s="97">
        <f t="shared" si="14"/>
        <v>0</v>
      </c>
      <c r="AD24" s="97">
        <f t="shared" si="15"/>
        <v>725469.41</v>
      </c>
    </row>
    <row r="25" spans="1:30" s="23" customFormat="1" ht="15.75">
      <c r="A25" s="39">
        <v>17</v>
      </c>
      <c r="B25" s="22" t="s">
        <v>42</v>
      </c>
      <c r="C25" s="37">
        <v>5</v>
      </c>
      <c r="D25" s="103"/>
      <c r="E25" s="103"/>
      <c r="F25" s="103"/>
      <c r="G25" s="103"/>
      <c r="H25" s="103"/>
      <c r="I25" s="103"/>
      <c r="J25" s="44">
        <v>51951</v>
      </c>
      <c r="K25" s="44">
        <v>3273</v>
      </c>
      <c r="L25" s="44">
        <f t="shared" si="1"/>
        <v>55224</v>
      </c>
      <c r="M25" s="42"/>
      <c r="N25" s="38"/>
      <c r="O25" s="44"/>
      <c r="P25" s="97">
        <f t="shared" si="2"/>
        <v>0</v>
      </c>
      <c r="Q25" s="97">
        <f t="shared" si="3"/>
        <v>0</v>
      </c>
      <c r="R25" s="97">
        <f t="shared" si="4"/>
        <v>0</v>
      </c>
      <c r="S25" s="97">
        <f t="shared" si="5"/>
        <v>0</v>
      </c>
      <c r="T25" s="97">
        <f t="shared" si="6"/>
        <v>0</v>
      </c>
      <c r="U25" s="97">
        <f t="shared" si="7"/>
        <v>0</v>
      </c>
      <c r="V25" s="97">
        <f t="shared" si="8"/>
        <v>0</v>
      </c>
      <c r="W25" s="81">
        <v>0.829</v>
      </c>
      <c r="X25" s="97">
        <f t="shared" si="9"/>
        <v>0</v>
      </c>
      <c r="Y25" s="97">
        <f t="shared" si="10"/>
        <v>0</v>
      </c>
      <c r="Z25" s="97">
        <f t="shared" si="11"/>
        <v>0</v>
      </c>
      <c r="AA25" s="97">
        <f t="shared" si="12"/>
        <v>0</v>
      </c>
      <c r="AB25" s="97">
        <f t="shared" si="13"/>
        <v>0</v>
      </c>
      <c r="AC25" s="97">
        <f t="shared" si="14"/>
        <v>0</v>
      </c>
      <c r="AD25" s="97">
        <f t="shared" si="15"/>
        <v>0</v>
      </c>
    </row>
    <row r="26" spans="1:30" s="23" customFormat="1" ht="15.75">
      <c r="A26" s="39">
        <v>18</v>
      </c>
      <c r="B26" s="22" t="s">
        <v>43</v>
      </c>
      <c r="C26" s="37">
        <v>5</v>
      </c>
      <c r="D26" s="103">
        <v>28</v>
      </c>
      <c r="E26" s="103"/>
      <c r="F26" s="103"/>
      <c r="G26" s="103"/>
      <c r="H26" s="103"/>
      <c r="I26" s="103"/>
      <c r="J26" s="44">
        <v>51951</v>
      </c>
      <c r="K26" s="44">
        <v>3273</v>
      </c>
      <c r="L26" s="44">
        <f t="shared" si="1"/>
        <v>55224</v>
      </c>
      <c r="M26" s="42">
        <v>1.124</v>
      </c>
      <c r="N26" s="38">
        <f>ROUND(25/(D26+E26+F26+G26+H26+I26)*2,1)</f>
        <v>1.8</v>
      </c>
      <c r="O26" s="44">
        <f t="shared" si="0"/>
        <v>105845</v>
      </c>
      <c r="P26" s="97">
        <f t="shared" si="2"/>
        <v>987886.67</v>
      </c>
      <c r="Q26" s="97">
        <f t="shared" si="3"/>
        <v>0</v>
      </c>
      <c r="R26" s="97">
        <f t="shared" si="4"/>
        <v>0</v>
      </c>
      <c r="S26" s="97">
        <f t="shared" si="5"/>
        <v>0</v>
      </c>
      <c r="T26" s="97">
        <f t="shared" si="6"/>
        <v>0</v>
      </c>
      <c r="U26" s="97">
        <f t="shared" si="7"/>
        <v>0</v>
      </c>
      <c r="V26" s="97">
        <f t="shared" si="8"/>
        <v>987886.67</v>
      </c>
      <c r="W26" s="81">
        <v>0.972</v>
      </c>
      <c r="X26" s="97">
        <f t="shared" si="9"/>
        <v>960225.84</v>
      </c>
      <c r="Y26" s="97">
        <f t="shared" si="10"/>
        <v>0</v>
      </c>
      <c r="Z26" s="97">
        <f t="shared" si="11"/>
        <v>0</v>
      </c>
      <c r="AA26" s="97">
        <f t="shared" si="12"/>
        <v>0</v>
      </c>
      <c r="AB26" s="97">
        <f t="shared" si="13"/>
        <v>0</v>
      </c>
      <c r="AC26" s="97">
        <f t="shared" si="14"/>
        <v>0</v>
      </c>
      <c r="AD26" s="97">
        <f t="shared" si="15"/>
        <v>960225.84</v>
      </c>
    </row>
    <row r="27" spans="1:30" s="23" customFormat="1" ht="15.75" customHeight="1">
      <c r="A27" s="39">
        <v>19</v>
      </c>
      <c r="B27" s="22" t="s">
        <v>44</v>
      </c>
      <c r="C27" s="37">
        <v>5</v>
      </c>
      <c r="D27" s="106"/>
      <c r="E27" s="103"/>
      <c r="F27" s="103"/>
      <c r="G27" s="103"/>
      <c r="H27" s="103"/>
      <c r="I27" s="103"/>
      <c r="J27" s="44">
        <v>51951</v>
      </c>
      <c r="K27" s="44">
        <v>3273</v>
      </c>
      <c r="L27" s="44">
        <f t="shared" si="1"/>
        <v>55224</v>
      </c>
      <c r="M27" s="42"/>
      <c r="N27" s="38"/>
      <c r="O27" s="44"/>
      <c r="P27" s="97">
        <f t="shared" si="2"/>
        <v>0</v>
      </c>
      <c r="Q27" s="97">
        <f t="shared" si="3"/>
        <v>0</v>
      </c>
      <c r="R27" s="97">
        <f t="shared" si="4"/>
        <v>0</v>
      </c>
      <c r="S27" s="97">
        <f t="shared" si="5"/>
        <v>0</v>
      </c>
      <c r="T27" s="97">
        <f t="shared" si="6"/>
        <v>0</v>
      </c>
      <c r="U27" s="97">
        <f t="shared" si="7"/>
        <v>0</v>
      </c>
      <c r="V27" s="97">
        <f t="shared" si="8"/>
        <v>0</v>
      </c>
      <c r="W27" s="81">
        <v>0.914</v>
      </c>
      <c r="X27" s="97">
        <f t="shared" si="9"/>
        <v>0</v>
      </c>
      <c r="Y27" s="97">
        <f t="shared" si="10"/>
        <v>0</v>
      </c>
      <c r="Z27" s="97">
        <f t="shared" si="11"/>
        <v>0</v>
      </c>
      <c r="AA27" s="97">
        <f t="shared" si="12"/>
        <v>0</v>
      </c>
      <c r="AB27" s="97">
        <f t="shared" si="13"/>
        <v>0</v>
      </c>
      <c r="AC27" s="97">
        <f t="shared" si="14"/>
        <v>0</v>
      </c>
      <c r="AD27" s="97">
        <f t="shared" si="15"/>
        <v>0</v>
      </c>
    </row>
    <row r="28" spans="1:30" s="23" customFormat="1" ht="15.75" customHeight="1">
      <c r="A28" s="39">
        <v>20</v>
      </c>
      <c r="B28" s="22" t="s">
        <v>45</v>
      </c>
      <c r="C28" s="37">
        <v>5</v>
      </c>
      <c r="D28" s="103">
        <v>8</v>
      </c>
      <c r="E28" s="103"/>
      <c r="F28" s="103"/>
      <c r="G28" s="103"/>
      <c r="H28" s="103"/>
      <c r="I28" s="103"/>
      <c r="J28" s="44">
        <v>51951</v>
      </c>
      <c r="K28" s="44">
        <v>3273</v>
      </c>
      <c r="L28" s="44">
        <f t="shared" si="1"/>
        <v>55224</v>
      </c>
      <c r="M28" s="42">
        <v>1.124</v>
      </c>
      <c r="N28" s="38">
        <f>ROUND(25/(D28+E28+F28+G28+H28+I28)*2,1)</f>
        <v>6.3</v>
      </c>
      <c r="O28" s="44">
        <f t="shared" si="0"/>
        <v>354353</v>
      </c>
      <c r="P28" s="97">
        <f t="shared" si="2"/>
        <v>944941.33</v>
      </c>
      <c r="Q28" s="97">
        <f t="shared" si="3"/>
        <v>0</v>
      </c>
      <c r="R28" s="97">
        <f t="shared" si="4"/>
        <v>0</v>
      </c>
      <c r="S28" s="97">
        <f t="shared" si="5"/>
        <v>0</v>
      </c>
      <c r="T28" s="97">
        <f t="shared" si="6"/>
        <v>0</v>
      </c>
      <c r="U28" s="97">
        <f t="shared" si="7"/>
        <v>0</v>
      </c>
      <c r="V28" s="97">
        <f t="shared" si="8"/>
        <v>944941.33</v>
      </c>
      <c r="W28" s="81">
        <v>0.842</v>
      </c>
      <c r="X28" s="97">
        <f t="shared" si="9"/>
        <v>795640.6</v>
      </c>
      <c r="Y28" s="97">
        <f t="shared" si="10"/>
        <v>0</v>
      </c>
      <c r="Z28" s="97">
        <f t="shared" si="11"/>
        <v>0</v>
      </c>
      <c r="AA28" s="97">
        <f t="shared" si="12"/>
        <v>0</v>
      </c>
      <c r="AB28" s="97">
        <f t="shared" si="13"/>
        <v>0</v>
      </c>
      <c r="AC28" s="97">
        <f t="shared" si="14"/>
        <v>0</v>
      </c>
      <c r="AD28" s="97">
        <f t="shared" si="15"/>
        <v>795640.6</v>
      </c>
    </row>
    <row r="29" spans="1:30" s="23" customFormat="1" ht="15.75" customHeight="1">
      <c r="A29" s="39">
        <v>21</v>
      </c>
      <c r="B29" s="22" t="s">
        <v>46</v>
      </c>
      <c r="C29" s="37">
        <v>5</v>
      </c>
      <c r="D29" s="103"/>
      <c r="E29" s="103">
        <v>1</v>
      </c>
      <c r="F29" s="103"/>
      <c r="G29" s="103"/>
      <c r="H29" s="103"/>
      <c r="I29" s="103"/>
      <c r="J29" s="44">
        <v>51951</v>
      </c>
      <c r="K29" s="44">
        <v>3273</v>
      </c>
      <c r="L29" s="44">
        <f t="shared" si="1"/>
        <v>55224</v>
      </c>
      <c r="M29" s="42">
        <v>1.124</v>
      </c>
      <c r="N29" s="38">
        <f>ROUND(25/(D29+E29+F29+G29+H29+I29)*1,1)</f>
        <v>25</v>
      </c>
      <c r="O29" s="44">
        <f t="shared" si="0"/>
        <v>1387042</v>
      </c>
      <c r="P29" s="97">
        <f t="shared" si="2"/>
        <v>0</v>
      </c>
      <c r="Q29" s="97">
        <f t="shared" si="3"/>
        <v>462347.33</v>
      </c>
      <c r="R29" s="97">
        <f t="shared" si="4"/>
        <v>0</v>
      </c>
      <c r="S29" s="97">
        <f t="shared" si="5"/>
        <v>0</v>
      </c>
      <c r="T29" s="97">
        <f t="shared" si="6"/>
        <v>0</v>
      </c>
      <c r="U29" s="97">
        <f t="shared" si="7"/>
        <v>0</v>
      </c>
      <c r="V29" s="97">
        <f t="shared" si="8"/>
        <v>462347.33</v>
      </c>
      <c r="W29" s="81">
        <v>1.03</v>
      </c>
      <c r="X29" s="97">
        <f t="shared" si="9"/>
        <v>0</v>
      </c>
      <c r="Y29" s="97">
        <f t="shared" si="10"/>
        <v>476217.75</v>
      </c>
      <c r="Z29" s="97">
        <f t="shared" si="11"/>
        <v>0</v>
      </c>
      <c r="AA29" s="97">
        <f t="shared" si="12"/>
        <v>0</v>
      </c>
      <c r="AB29" s="97">
        <f t="shared" si="13"/>
        <v>0</v>
      </c>
      <c r="AC29" s="97">
        <f t="shared" si="14"/>
        <v>0</v>
      </c>
      <c r="AD29" s="97">
        <f t="shared" si="15"/>
        <v>476217.75</v>
      </c>
    </row>
    <row r="30" spans="1:30" s="23" customFormat="1" ht="15.75" customHeight="1">
      <c r="A30" s="39">
        <v>22</v>
      </c>
      <c r="B30" s="22" t="s">
        <v>47</v>
      </c>
      <c r="C30" s="37">
        <v>5</v>
      </c>
      <c r="D30" s="103"/>
      <c r="E30" s="103"/>
      <c r="F30" s="103"/>
      <c r="G30" s="103"/>
      <c r="H30" s="103"/>
      <c r="I30" s="103"/>
      <c r="J30" s="44">
        <v>51951</v>
      </c>
      <c r="K30" s="44">
        <v>3273</v>
      </c>
      <c r="L30" s="44">
        <f t="shared" si="1"/>
        <v>55224</v>
      </c>
      <c r="M30" s="42"/>
      <c r="N30" s="38"/>
      <c r="O30" s="44"/>
      <c r="P30" s="97">
        <f t="shared" si="2"/>
        <v>0</v>
      </c>
      <c r="Q30" s="97">
        <f t="shared" si="3"/>
        <v>0</v>
      </c>
      <c r="R30" s="97">
        <f t="shared" si="4"/>
        <v>0</v>
      </c>
      <c r="S30" s="97">
        <f t="shared" si="5"/>
        <v>0</v>
      </c>
      <c r="T30" s="97">
        <f t="shared" si="6"/>
        <v>0</v>
      </c>
      <c r="U30" s="97">
        <f t="shared" si="7"/>
        <v>0</v>
      </c>
      <c r="V30" s="97">
        <f t="shared" si="8"/>
        <v>0</v>
      </c>
      <c r="W30" s="81">
        <v>0.795</v>
      </c>
      <c r="X30" s="97">
        <f t="shared" si="9"/>
        <v>0</v>
      </c>
      <c r="Y30" s="97">
        <f t="shared" si="10"/>
        <v>0</v>
      </c>
      <c r="Z30" s="97">
        <f t="shared" si="11"/>
        <v>0</v>
      </c>
      <c r="AA30" s="97">
        <f t="shared" si="12"/>
        <v>0</v>
      </c>
      <c r="AB30" s="97">
        <f t="shared" si="13"/>
        <v>0</v>
      </c>
      <c r="AC30" s="97">
        <f t="shared" si="14"/>
        <v>0</v>
      </c>
      <c r="AD30" s="97">
        <f t="shared" si="15"/>
        <v>0</v>
      </c>
    </row>
    <row r="31" spans="1:30" s="23" customFormat="1" ht="15.75" customHeight="1">
      <c r="A31" s="39">
        <v>23</v>
      </c>
      <c r="B31" s="22" t="s">
        <v>48</v>
      </c>
      <c r="C31" s="37">
        <v>5</v>
      </c>
      <c r="D31" s="103"/>
      <c r="E31" s="103"/>
      <c r="F31" s="103"/>
      <c r="G31" s="103"/>
      <c r="H31" s="103"/>
      <c r="I31" s="103"/>
      <c r="J31" s="44">
        <v>51951</v>
      </c>
      <c r="K31" s="44">
        <v>3273</v>
      </c>
      <c r="L31" s="44">
        <f t="shared" si="1"/>
        <v>55224</v>
      </c>
      <c r="M31" s="42"/>
      <c r="N31" s="38"/>
      <c r="O31" s="44"/>
      <c r="P31" s="97">
        <f t="shared" si="2"/>
        <v>0</v>
      </c>
      <c r="Q31" s="97">
        <f t="shared" si="3"/>
        <v>0</v>
      </c>
      <c r="R31" s="97">
        <f t="shared" si="4"/>
        <v>0</v>
      </c>
      <c r="S31" s="97">
        <f t="shared" si="5"/>
        <v>0</v>
      </c>
      <c r="T31" s="97">
        <f t="shared" si="6"/>
        <v>0</v>
      </c>
      <c r="U31" s="97">
        <f t="shared" si="7"/>
        <v>0</v>
      </c>
      <c r="V31" s="97">
        <f t="shared" si="8"/>
        <v>0</v>
      </c>
      <c r="W31" s="81">
        <v>1.149</v>
      </c>
      <c r="X31" s="97">
        <f t="shared" si="9"/>
        <v>0</v>
      </c>
      <c r="Y31" s="97">
        <f t="shared" si="10"/>
        <v>0</v>
      </c>
      <c r="Z31" s="97">
        <f t="shared" si="11"/>
        <v>0</v>
      </c>
      <c r="AA31" s="97">
        <f t="shared" si="12"/>
        <v>0</v>
      </c>
      <c r="AB31" s="97">
        <f t="shared" si="13"/>
        <v>0</v>
      </c>
      <c r="AC31" s="97">
        <f t="shared" si="14"/>
        <v>0</v>
      </c>
      <c r="AD31" s="97">
        <f t="shared" si="15"/>
        <v>0</v>
      </c>
    </row>
    <row r="32" spans="1:30" s="23" customFormat="1" ht="15.75" customHeight="1">
      <c r="A32" s="39">
        <v>24</v>
      </c>
      <c r="B32" s="22" t="s">
        <v>49</v>
      </c>
      <c r="C32" s="37">
        <v>5</v>
      </c>
      <c r="D32" s="103">
        <v>6</v>
      </c>
      <c r="E32" s="103"/>
      <c r="F32" s="103"/>
      <c r="G32" s="103"/>
      <c r="H32" s="103"/>
      <c r="I32" s="103"/>
      <c r="J32" s="44">
        <v>51951</v>
      </c>
      <c r="K32" s="44">
        <v>3273</v>
      </c>
      <c r="L32" s="44">
        <f t="shared" si="1"/>
        <v>55224</v>
      </c>
      <c r="M32" s="42">
        <v>1.124</v>
      </c>
      <c r="N32" s="38">
        <f>ROUND(25/(D32+E32+F32+G32+H32+I32)*2,1)</f>
        <v>8.3</v>
      </c>
      <c r="O32" s="44">
        <f t="shared" si="0"/>
        <v>464801</v>
      </c>
      <c r="P32" s="97">
        <f t="shared" si="2"/>
        <v>929602</v>
      </c>
      <c r="Q32" s="97">
        <f t="shared" si="3"/>
        <v>0</v>
      </c>
      <c r="R32" s="97">
        <f t="shared" si="4"/>
        <v>0</v>
      </c>
      <c r="S32" s="97">
        <f t="shared" si="5"/>
        <v>0</v>
      </c>
      <c r="T32" s="97">
        <f t="shared" si="6"/>
        <v>0</v>
      </c>
      <c r="U32" s="97">
        <f t="shared" si="7"/>
        <v>0</v>
      </c>
      <c r="V32" s="97">
        <f t="shared" si="8"/>
        <v>929602</v>
      </c>
      <c r="W32" s="81">
        <v>0.834</v>
      </c>
      <c r="X32" s="97">
        <f t="shared" si="9"/>
        <v>775288.07</v>
      </c>
      <c r="Y32" s="97">
        <f t="shared" si="10"/>
        <v>0</v>
      </c>
      <c r="Z32" s="97">
        <f t="shared" si="11"/>
        <v>0</v>
      </c>
      <c r="AA32" s="97">
        <f t="shared" si="12"/>
        <v>0</v>
      </c>
      <c r="AB32" s="97">
        <f t="shared" si="13"/>
        <v>0</v>
      </c>
      <c r="AC32" s="97">
        <f t="shared" si="14"/>
        <v>0</v>
      </c>
      <c r="AD32" s="97">
        <f t="shared" si="15"/>
        <v>775288.07</v>
      </c>
    </row>
    <row r="33" spans="1:30" s="23" customFormat="1" ht="15.75" customHeight="1">
      <c r="A33" s="39">
        <v>25</v>
      </c>
      <c r="B33" s="22" t="s">
        <v>50</v>
      </c>
      <c r="C33" s="37">
        <v>5</v>
      </c>
      <c r="D33" s="103">
        <v>9</v>
      </c>
      <c r="E33" s="103"/>
      <c r="F33" s="103"/>
      <c r="G33" s="103"/>
      <c r="H33" s="103"/>
      <c r="I33" s="103"/>
      <c r="J33" s="44">
        <v>51951</v>
      </c>
      <c r="K33" s="44">
        <v>3273</v>
      </c>
      <c r="L33" s="44">
        <f t="shared" si="1"/>
        <v>55224</v>
      </c>
      <c r="M33" s="42">
        <v>1.124</v>
      </c>
      <c r="N33" s="38">
        <f>ROUND(25/(D33+E33+F33+G33+H33+I33)*2,1)</f>
        <v>5.6</v>
      </c>
      <c r="O33" s="44">
        <f t="shared" si="0"/>
        <v>315696</v>
      </c>
      <c r="P33" s="97">
        <f t="shared" si="2"/>
        <v>947088</v>
      </c>
      <c r="Q33" s="97">
        <f t="shared" si="3"/>
        <v>0</v>
      </c>
      <c r="R33" s="97">
        <f t="shared" si="4"/>
        <v>0</v>
      </c>
      <c r="S33" s="97">
        <f t="shared" si="5"/>
        <v>0</v>
      </c>
      <c r="T33" s="97">
        <f t="shared" si="6"/>
        <v>0</v>
      </c>
      <c r="U33" s="97">
        <f t="shared" si="7"/>
        <v>0</v>
      </c>
      <c r="V33" s="97">
        <f t="shared" si="8"/>
        <v>947088</v>
      </c>
      <c r="W33" s="81">
        <v>0.833</v>
      </c>
      <c r="X33" s="97">
        <f t="shared" si="9"/>
        <v>788924.3</v>
      </c>
      <c r="Y33" s="97">
        <f t="shared" si="10"/>
        <v>0</v>
      </c>
      <c r="Z33" s="97">
        <f t="shared" si="11"/>
        <v>0</v>
      </c>
      <c r="AA33" s="97">
        <f t="shared" si="12"/>
        <v>0</v>
      </c>
      <c r="AB33" s="97">
        <f t="shared" si="13"/>
        <v>0</v>
      </c>
      <c r="AC33" s="97">
        <f t="shared" si="14"/>
        <v>0</v>
      </c>
      <c r="AD33" s="97">
        <f t="shared" si="15"/>
        <v>788924.3</v>
      </c>
    </row>
    <row r="34" spans="1:30" s="23" customFormat="1" ht="15.75" customHeight="1">
      <c r="A34" s="39">
        <v>26</v>
      </c>
      <c r="B34" s="22" t="s">
        <v>51</v>
      </c>
      <c r="C34" s="37">
        <v>5</v>
      </c>
      <c r="D34" s="103"/>
      <c r="E34" s="103"/>
      <c r="F34" s="103"/>
      <c r="G34" s="103"/>
      <c r="H34" s="103"/>
      <c r="I34" s="103"/>
      <c r="J34" s="44">
        <v>51951</v>
      </c>
      <c r="K34" s="44">
        <v>3273</v>
      </c>
      <c r="L34" s="44">
        <f t="shared" si="1"/>
        <v>55224</v>
      </c>
      <c r="M34" s="42"/>
      <c r="N34" s="38"/>
      <c r="O34" s="44"/>
      <c r="P34" s="97">
        <f t="shared" si="2"/>
        <v>0</v>
      </c>
      <c r="Q34" s="97">
        <f t="shared" si="3"/>
        <v>0</v>
      </c>
      <c r="R34" s="97">
        <f t="shared" si="4"/>
        <v>0</v>
      </c>
      <c r="S34" s="97">
        <f t="shared" si="5"/>
        <v>0</v>
      </c>
      <c r="T34" s="97">
        <f t="shared" si="6"/>
        <v>0</v>
      </c>
      <c r="U34" s="97">
        <f t="shared" si="7"/>
        <v>0</v>
      </c>
      <c r="V34" s="97">
        <f t="shared" si="8"/>
        <v>0</v>
      </c>
      <c r="W34" s="81">
        <v>0.785</v>
      </c>
      <c r="X34" s="97">
        <f t="shared" si="9"/>
        <v>0</v>
      </c>
      <c r="Y34" s="97">
        <f t="shared" si="10"/>
        <v>0</v>
      </c>
      <c r="Z34" s="97">
        <f t="shared" si="11"/>
        <v>0</v>
      </c>
      <c r="AA34" s="97">
        <f t="shared" si="12"/>
        <v>0</v>
      </c>
      <c r="AB34" s="97">
        <f t="shared" si="13"/>
        <v>0</v>
      </c>
      <c r="AC34" s="97">
        <f t="shared" si="14"/>
        <v>0</v>
      </c>
      <c r="AD34" s="97">
        <f t="shared" si="15"/>
        <v>0</v>
      </c>
    </row>
    <row r="35" spans="1:30" s="23" customFormat="1" ht="15.75" customHeight="1">
      <c r="A35" s="39">
        <v>27</v>
      </c>
      <c r="B35" s="22" t="s">
        <v>52</v>
      </c>
      <c r="C35" s="37">
        <v>5</v>
      </c>
      <c r="D35" s="103">
        <v>4</v>
      </c>
      <c r="E35" s="103"/>
      <c r="F35" s="103"/>
      <c r="G35" s="103"/>
      <c r="H35" s="103"/>
      <c r="I35" s="103"/>
      <c r="J35" s="44">
        <v>51951</v>
      </c>
      <c r="K35" s="44">
        <v>3273</v>
      </c>
      <c r="L35" s="44">
        <f t="shared" si="1"/>
        <v>55224</v>
      </c>
      <c r="M35" s="42">
        <v>1.124</v>
      </c>
      <c r="N35" s="38">
        <f>ROUND(25/(D35+E35+F35+G35+H35+I35)*2,1)</f>
        <v>12.5</v>
      </c>
      <c r="O35" s="44">
        <f t="shared" si="0"/>
        <v>696742</v>
      </c>
      <c r="P35" s="97">
        <f t="shared" si="2"/>
        <v>928989.33</v>
      </c>
      <c r="Q35" s="97">
        <f t="shared" si="3"/>
        <v>0</v>
      </c>
      <c r="R35" s="97">
        <f t="shared" si="4"/>
        <v>0</v>
      </c>
      <c r="S35" s="97">
        <f t="shared" si="5"/>
        <v>0</v>
      </c>
      <c r="T35" s="97">
        <f t="shared" si="6"/>
        <v>0</v>
      </c>
      <c r="U35" s="97">
        <f t="shared" si="7"/>
        <v>0</v>
      </c>
      <c r="V35" s="97">
        <f t="shared" si="8"/>
        <v>928989.33</v>
      </c>
      <c r="W35" s="81">
        <v>0.942</v>
      </c>
      <c r="X35" s="97">
        <f t="shared" si="9"/>
        <v>875107.95</v>
      </c>
      <c r="Y35" s="97">
        <f t="shared" si="10"/>
        <v>0</v>
      </c>
      <c r="Z35" s="97">
        <f t="shared" si="11"/>
        <v>0</v>
      </c>
      <c r="AA35" s="97">
        <f t="shared" si="12"/>
        <v>0</v>
      </c>
      <c r="AB35" s="97">
        <f t="shared" si="13"/>
        <v>0</v>
      </c>
      <c r="AC35" s="97">
        <f t="shared" si="14"/>
        <v>0</v>
      </c>
      <c r="AD35" s="97">
        <f t="shared" si="15"/>
        <v>875107.95</v>
      </c>
    </row>
    <row r="36" spans="1:30" s="23" customFormat="1" ht="15.75" customHeight="1">
      <c r="A36" s="39">
        <v>28</v>
      </c>
      <c r="B36" s="22" t="s">
        <v>53</v>
      </c>
      <c r="C36" s="37">
        <v>5</v>
      </c>
      <c r="D36" s="103"/>
      <c r="E36" s="103"/>
      <c r="F36" s="103"/>
      <c r="G36" s="103"/>
      <c r="H36" s="103"/>
      <c r="I36" s="103"/>
      <c r="J36" s="44">
        <v>51951</v>
      </c>
      <c r="K36" s="44">
        <v>3273</v>
      </c>
      <c r="L36" s="44">
        <f t="shared" si="1"/>
        <v>55224</v>
      </c>
      <c r="M36" s="42"/>
      <c r="N36" s="38"/>
      <c r="O36" s="44"/>
      <c r="P36" s="97">
        <f t="shared" si="2"/>
        <v>0</v>
      </c>
      <c r="Q36" s="97">
        <f t="shared" si="3"/>
        <v>0</v>
      </c>
      <c r="R36" s="97">
        <f t="shared" si="4"/>
        <v>0</v>
      </c>
      <c r="S36" s="97">
        <f t="shared" si="5"/>
        <v>0</v>
      </c>
      <c r="T36" s="97">
        <f t="shared" si="6"/>
        <v>0</v>
      </c>
      <c r="U36" s="97">
        <f t="shared" si="7"/>
        <v>0</v>
      </c>
      <c r="V36" s="97">
        <f t="shared" si="8"/>
        <v>0</v>
      </c>
      <c r="W36" s="81">
        <v>0.765</v>
      </c>
      <c r="X36" s="97">
        <f t="shared" si="9"/>
        <v>0</v>
      </c>
      <c r="Y36" s="97">
        <f t="shared" si="10"/>
        <v>0</v>
      </c>
      <c r="Z36" s="97">
        <f t="shared" si="11"/>
        <v>0</v>
      </c>
      <c r="AA36" s="97">
        <f t="shared" si="12"/>
        <v>0</v>
      </c>
      <c r="AB36" s="97">
        <f t="shared" si="13"/>
        <v>0</v>
      </c>
      <c r="AC36" s="97">
        <f t="shared" si="14"/>
        <v>0</v>
      </c>
      <c r="AD36" s="97">
        <f t="shared" si="15"/>
        <v>0</v>
      </c>
    </row>
    <row r="37" spans="1:30" s="23" customFormat="1" ht="15.75" customHeight="1">
      <c r="A37" s="39">
        <v>29</v>
      </c>
      <c r="B37" s="22" t="s">
        <v>54</v>
      </c>
      <c r="C37" s="37">
        <v>5</v>
      </c>
      <c r="D37" s="103">
        <v>6</v>
      </c>
      <c r="E37" s="103"/>
      <c r="F37" s="103"/>
      <c r="G37" s="103"/>
      <c r="H37" s="103"/>
      <c r="I37" s="103"/>
      <c r="J37" s="44">
        <v>51951</v>
      </c>
      <c r="K37" s="44">
        <v>3273</v>
      </c>
      <c r="L37" s="44">
        <f t="shared" si="1"/>
        <v>55224</v>
      </c>
      <c r="M37" s="42">
        <v>1.124</v>
      </c>
      <c r="N37" s="38">
        <f>ROUND(25/(D37+E37+F37+G37+H37+I37)*2,1)</f>
        <v>8.3</v>
      </c>
      <c r="O37" s="44">
        <f t="shared" si="0"/>
        <v>464801</v>
      </c>
      <c r="P37" s="97">
        <f t="shared" si="2"/>
        <v>929602</v>
      </c>
      <c r="Q37" s="97">
        <f t="shared" si="3"/>
        <v>0</v>
      </c>
      <c r="R37" s="97">
        <f t="shared" si="4"/>
        <v>0</v>
      </c>
      <c r="S37" s="97">
        <f t="shared" si="5"/>
        <v>0</v>
      </c>
      <c r="T37" s="97">
        <f t="shared" si="6"/>
        <v>0</v>
      </c>
      <c r="U37" s="97">
        <f t="shared" si="7"/>
        <v>0</v>
      </c>
      <c r="V37" s="97">
        <f t="shared" si="8"/>
        <v>929602</v>
      </c>
      <c r="W37" s="81">
        <v>0.885</v>
      </c>
      <c r="X37" s="97">
        <f t="shared" si="9"/>
        <v>822697.77</v>
      </c>
      <c r="Y37" s="97">
        <f t="shared" si="10"/>
        <v>0</v>
      </c>
      <c r="Z37" s="97">
        <f t="shared" si="11"/>
        <v>0</v>
      </c>
      <c r="AA37" s="97">
        <f t="shared" si="12"/>
        <v>0</v>
      </c>
      <c r="AB37" s="97">
        <f t="shared" si="13"/>
        <v>0</v>
      </c>
      <c r="AC37" s="97">
        <f t="shared" si="14"/>
        <v>0</v>
      </c>
      <c r="AD37" s="97">
        <f t="shared" si="15"/>
        <v>822697.77</v>
      </c>
    </row>
    <row r="38" spans="1:30" s="23" customFormat="1" ht="15.75" customHeight="1">
      <c r="A38" s="39">
        <v>30</v>
      </c>
      <c r="B38" s="22" t="s">
        <v>55</v>
      </c>
      <c r="C38" s="37">
        <v>5</v>
      </c>
      <c r="D38" s="103"/>
      <c r="E38" s="103"/>
      <c r="F38" s="103"/>
      <c r="G38" s="103"/>
      <c r="H38" s="103"/>
      <c r="I38" s="103"/>
      <c r="J38" s="44">
        <v>51951</v>
      </c>
      <c r="K38" s="44">
        <v>3273</v>
      </c>
      <c r="L38" s="44">
        <f t="shared" si="1"/>
        <v>55224</v>
      </c>
      <c r="M38" s="42">
        <v>1.124</v>
      </c>
      <c r="N38" s="38"/>
      <c r="O38" s="44"/>
      <c r="P38" s="97">
        <f t="shared" si="2"/>
        <v>0</v>
      </c>
      <c r="Q38" s="97">
        <f t="shared" si="3"/>
        <v>0</v>
      </c>
      <c r="R38" s="97">
        <f t="shared" si="4"/>
        <v>0</v>
      </c>
      <c r="S38" s="97">
        <f t="shared" si="5"/>
        <v>0</v>
      </c>
      <c r="T38" s="97">
        <f t="shared" si="6"/>
        <v>0</v>
      </c>
      <c r="U38" s="97">
        <f t="shared" si="7"/>
        <v>0</v>
      </c>
      <c r="V38" s="97">
        <f t="shared" si="8"/>
        <v>0</v>
      </c>
      <c r="W38" s="81">
        <v>1.025</v>
      </c>
      <c r="X38" s="97">
        <f t="shared" si="9"/>
        <v>0</v>
      </c>
      <c r="Y38" s="97">
        <f t="shared" si="10"/>
        <v>0</v>
      </c>
      <c r="Z38" s="97">
        <f t="shared" si="11"/>
        <v>0</v>
      </c>
      <c r="AA38" s="97">
        <f t="shared" si="12"/>
        <v>0</v>
      </c>
      <c r="AB38" s="97">
        <f t="shared" si="13"/>
        <v>0</v>
      </c>
      <c r="AC38" s="97">
        <f t="shared" si="14"/>
        <v>0</v>
      </c>
      <c r="AD38" s="97">
        <f t="shared" si="15"/>
        <v>0</v>
      </c>
    </row>
    <row r="39" spans="1:30" s="23" customFormat="1" ht="15.75" customHeight="1">
      <c r="A39" s="39">
        <v>31</v>
      </c>
      <c r="B39" s="22" t="s">
        <v>56</v>
      </c>
      <c r="C39" s="37">
        <v>5</v>
      </c>
      <c r="D39" s="103"/>
      <c r="E39" s="103"/>
      <c r="F39" s="103"/>
      <c r="G39" s="103"/>
      <c r="H39" s="103"/>
      <c r="I39" s="103"/>
      <c r="J39" s="44">
        <v>51951</v>
      </c>
      <c r="K39" s="44">
        <v>3273</v>
      </c>
      <c r="L39" s="44">
        <f t="shared" si="1"/>
        <v>55224</v>
      </c>
      <c r="M39" s="42"/>
      <c r="N39" s="38"/>
      <c r="O39" s="44"/>
      <c r="P39" s="97">
        <f t="shared" si="2"/>
        <v>0</v>
      </c>
      <c r="Q39" s="97">
        <f t="shared" si="3"/>
        <v>0</v>
      </c>
      <c r="R39" s="97">
        <f t="shared" si="4"/>
        <v>0</v>
      </c>
      <c r="S39" s="97">
        <f t="shared" si="5"/>
        <v>0</v>
      </c>
      <c r="T39" s="97">
        <f t="shared" si="6"/>
        <v>0</v>
      </c>
      <c r="U39" s="97">
        <f t="shared" si="7"/>
        <v>0</v>
      </c>
      <c r="V39" s="97">
        <f t="shared" si="8"/>
        <v>0</v>
      </c>
      <c r="W39" s="81">
        <v>0.814</v>
      </c>
      <c r="X39" s="97">
        <f t="shared" si="9"/>
        <v>0</v>
      </c>
      <c r="Y39" s="97">
        <f t="shared" si="10"/>
        <v>0</v>
      </c>
      <c r="Z39" s="97">
        <f t="shared" si="11"/>
        <v>0</v>
      </c>
      <c r="AA39" s="97">
        <f t="shared" si="12"/>
        <v>0</v>
      </c>
      <c r="AB39" s="97">
        <f t="shared" si="13"/>
        <v>0</v>
      </c>
      <c r="AC39" s="97">
        <f t="shared" si="14"/>
        <v>0</v>
      </c>
      <c r="AD39" s="97">
        <f t="shared" si="15"/>
        <v>0</v>
      </c>
    </row>
    <row r="40" spans="1:30" s="23" customFormat="1" ht="15.75" customHeight="1">
      <c r="A40" s="39">
        <v>32</v>
      </c>
      <c r="B40" s="22" t="s">
        <v>57</v>
      </c>
      <c r="C40" s="37">
        <v>5</v>
      </c>
      <c r="D40" s="103">
        <v>4</v>
      </c>
      <c r="E40" s="103"/>
      <c r="F40" s="103"/>
      <c r="G40" s="103"/>
      <c r="H40" s="103"/>
      <c r="I40" s="103"/>
      <c r="J40" s="44">
        <v>51951</v>
      </c>
      <c r="K40" s="44">
        <v>3273</v>
      </c>
      <c r="L40" s="44">
        <f t="shared" si="1"/>
        <v>55224</v>
      </c>
      <c r="M40" s="42">
        <v>1.124</v>
      </c>
      <c r="N40" s="38">
        <f>ROUND(25/(D40+E40+F40+G40+H40+I40)*2,1)</f>
        <v>12.5</v>
      </c>
      <c r="O40" s="44">
        <f t="shared" si="0"/>
        <v>696742</v>
      </c>
      <c r="P40" s="97">
        <f t="shared" si="2"/>
        <v>928989.33</v>
      </c>
      <c r="Q40" s="97">
        <f t="shared" si="3"/>
        <v>0</v>
      </c>
      <c r="R40" s="97">
        <f t="shared" si="4"/>
        <v>0</v>
      </c>
      <c r="S40" s="97">
        <f t="shared" si="5"/>
        <v>0</v>
      </c>
      <c r="T40" s="97">
        <f t="shared" si="6"/>
        <v>0</v>
      </c>
      <c r="U40" s="97">
        <f t="shared" si="7"/>
        <v>0</v>
      </c>
      <c r="V40" s="97">
        <f t="shared" si="8"/>
        <v>928989.33</v>
      </c>
      <c r="W40" s="81">
        <v>0.885</v>
      </c>
      <c r="X40" s="97">
        <f t="shared" si="9"/>
        <v>822155.56</v>
      </c>
      <c r="Y40" s="97">
        <f t="shared" si="10"/>
        <v>0</v>
      </c>
      <c r="Z40" s="97">
        <f t="shared" si="11"/>
        <v>0</v>
      </c>
      <c r="AA40" s="97">
        <f t="shared" si="12"/>
        <v>0</v>
      </c>
      <c r="AB40" s="97">
        <f t="shared" si="13"/>
        <v>0</v>
      </c>
      <c r="AC40" s="97">
        <f t="shared" si="14"/>
        <v>0</v>
      </c>
      <c r="AD40" s="97">
        <f t="shared" si="15"/>
        <v>822155.56</v>
      </c>
    </row>
    <row r="41" spans="1:30" s="23" customFormat="1" ht="15.75" customHeight="1">
      <c r="A41" s="39">
        <v>33</v>
      </c>
      <c r="B41" s="22" t="s">
        <v>58</v>
      </c>
      <c r="C41" s="37">
        <v>5</v>
      </c>
      <c r="D41" s="103">
        <v>8</v>
      </c>
      <c r="E41" s="103">
        <v>1</v>
      </c>
      <c r="F41" s="103"/>
      <c r="G41" s="103"/>
      <c r="H41" s="103"/>
      <c r="I41" s="103"/>
      <c r="J41" s="44">
        <v>51951</v>
      </c>
      <c r="K41" s="44">
        <v>3273</v>
      </c>
      <c r="L41" s="44">
        <f t="shared" si="1"/>
        <v>55224</v>
      </c>
      <c r="M41" s="42">
        <v>1.124</v>
      </c>
      <c r="N41" s="38">
        <f>ROUND(25/(D41+E41+F41+G41+H41+I41)*2,1)</f>
        <v>5.6</v>
      </c>
      <c r="O41" s="44">
        <f t="shared" si="0"/>
        <v>315696</v>
      </c>
      <c r="P41" s="97">
        <f t="shared" si="2"/>
        <v>841856</v>
      </c>
      <c r="Q41" s="97">
        <f t="shared" si="3"/>
        <v>105232</v>
      </c>
      <c r="R41" s="97">
        <f t="shared" si="4"/>
        <v>0</v>
      </c>
      <c r="S41" s="97">
        <f t="shared" si="5"/>
        <v>0</v>
      </c>
      <c r="T41" s="97">
        <f t="shared" si="6"/>
        <v>0</v>
      </c>
      <c r="U41" s="97">
        <f t="shared" si="7"/>
        <v>0</v>
      </c>
      <c r="V41" s="97">
        <f t="shared" si="8"/>
        <v>947088</v>
      </c>
      <c r="W41" s="81">
        <v>0.886</v>
      </c>
      <c r="X41" s="97">
        <f t="shared" si="9"/>
        <v>745884.42</v>
      </c>
      <c r="Y41" s="97">
        <f t="shared" si="10"/>
        <v>93235.55</v>
      </c>
      <c r="Z41" s="97">
        <f t="shared" si="11"/>
        <v>0</v>
      </c>
      <c r="AA41" s="97">
        <f t="shared" si="12"/>
        <v>0</v>
      </c>
      <c r="AB41" s="97">
        <f t="shared" si="13"/>
        <v>0</v>
      </c>
      <c r="AC41" s="97">
        <f t="shared" si="14"/>
        <v>0</v>
      </c>
      <c r="AD41" s="97">
        <f t="shared" si="15"/>
        <v>839119.9700000001</v>
      </c>
    </row>
    <row r="42" spans="1:30" s="23" customFormat="1" ht="15.75" customHeight="1">
      <c r="A42" s="39">
        <v>34</v>
      </c>
      <c r="B42" s="22" t="s">
        <v>59</v>
      </c>
      <c r="C42" s="37">
        <v>5</v>
      </c>
      <c r="D42" s="103">
        <v>16</v>
      </c>
      <c r="E42" s="103"/>
      <c r="F42" s="103"/>
      <c r="G42" s="103"/>
      <c r="H42" s="103"/>
      <c r="I42" s="103"/>
      <c r="J42" s="44">
        <v>51951</v>
      </c>
      <c r="K42" s="44">
        <v>3273</v>
      </c>
      <c r="L42" s="44">
        <f t="shared" si="1"/>
        <v>55224</v>
      </c>
      <c r="M42" s="42">
        <v>1.124</v>
      </c>
      <c r="N42" s="38">
        <f>ROUND(25/(D42+E42+F42+G42+H42+I42)*2,1)</f>
        <v>3.1</v>
      </c>
      <c r="O42" s="44">
        <f t="shared" si="0"/>
        <v>177636</v>
      </c>
      <c r="P42" s="97">
        <f t="shared" si="2"/>
        <v>947392</v>
      </c>
      <c r="Q42" s="97">
        <f t="shared" si="3"/>
        <v>0</v>
      </c>
      <c r="R42" s="97">
        <f t="shared" si="4"/>
        <v>0</v>
      </c>
      <c r="S42" s="97">
        <f t="shared" si="5"/>
        <v>0</v>
      </c>
      <c r="T42" s="97">
        <f t="shared" si="6"/>
        <v>0</v>
      </c>
      <c r="U42" s="97">
        <f t="shared" si="7"/>
        <v>0</v>
      </c>
      <c r="V42" s="97">
        <f t="shared" si="8"/>
        <v>947392</v>
      </c>
      <c r="W42" s="81">
        <v>0.934</v>
      </c>
      <c r="X42" s="97">
        <f t="shared" si="9"/>
        <v>884864.13</v>
      </c>
      <c r="Y42" s="97">
        <f t="shared" si="10"/>
        <v>0</v>
      </c>
      <c r="Z42" s="97">
        <f t="shared" si="11"/>
        <v>0</v>
      </c>
      <c r="AA42" s="97">
        <f t="shared" si="12"/>
        <v>0</v>
      </c>
      <c r="AB42" s="97">
        <f t="shared" si="13"/>
        <v>0</v>
      </c>
      <c r="AC42" s="97">
        <f t="shared" si="14"/>
        <v>0</v>
      </c>
      <c r="AD42" s="97">
        <f t="shared" si="15"/>
        <v>884864.13</v>
      </c>
    </row>
    <row r="43" spans="1:30" s="23" customFormat="1" ht="15.75" customHeight="1">
      <c r="A43" s="39">
        <v>35</v>
      </c>
      <c r="B43" s="22" t="s">
        <v>60</v>
      </c>
      <c r="C43" s="37">
        <v>5</v>
      </c>
      <c r="D43" s="103"/>
      <c r="E43" s="103"/>
      <c r="F43" s="103"/>
      <c r="G43" s="103"/>
      <c r="H43" s="103"/>
      <c r="I43" s="103"/>
      <c r="J43" s="44">
        <v>51951</v>
      </c>
      <c r="K43" s="44">
        <v>3273</v>
      </c>
      <c r="L43" s="44">
        <f t="shared" si="1"/>
        <v>55224</v>
      </c>
      <c r="M43" s="42"/>
      <c r="N43" s="38"/>
      <c r="O43" s="44"/>
      <c r="P43" s="97">
        <f t="shared" si="2"/>
        <v>0</v>
      </c>
      <c r="Q43" s="97">
        <f t="shared" si="3"/>
        <v>0</v>
      </c>
      <c r="R43" s="97">
        <f t="shared" si="4"/>
        <v>0</v>
      </c>
      <c r="S43" s="97">
        <f t="shared" si="5"/>
        <v>0</v>
      </c>
      <c r="T43" s="97">
        <f t="shared" si="6"/>
        <v>0</v>
      </c>
      <c r="U43" s="97">
        <f t="shared" si="7"/>
        <v>0</v>
      </c>
      <c r="V43" s="97">
        <f t="shared" si="8"/>
        <v>0</v>
      </c>
      <c r="W43" s="81">
        <v>0.998</v>
      </c>
      <c r="X43" s="97">
        <f t="shared" si="9"/>
        <v>0</v>
      </c>
      <c r="Y43" s="97">
        <f t="shared" si="10"/>
        <v>0</v>
      </c>
      <c r="Z43" s="97">
        <f t="shared" si="11"/>
        <v>0</v>
      </c>
      <c r="AA43" s="97">
        <f t="shared" si="12"/>
        <v>0</v>
      </c>
      <c r="AB43" s="97">
        <f t="shared" si="13"/>
        <v>0</v>
      </c>
      <c r="AC43" s="97">
        <f t="shared" si="14"/>
        <v>0</v>
      </c>
      <c r="AD43" s="97">
        <f t="shared" si="15"/>
        <v>0</v>
      </c>
    </row>
    <row r="44" spans="1:30" s="23" customFormat="1" ht="49.5" customHeight="1">
      <c r="A44" s="39">
        <v>36</v>
      </c>
      <c r="B44" s="22" t="s">
        <v>61</v>
      </c>
      <c r="C44" s="37">
        <v>5</v>
      </c>
      <c r="D44" s="103"/>
      <c r="E44" s="103"/>
      <c r="F44" s="103"/>
      <c r="G44" s="103"/>
      <c r="H44" s="103"/>
      <c r="I44" s="103"/>
      <c r="J44" s="44">
        <v>51951</v>
      </c>
      <c r="K44" s="44">
        <v>3273</v>
      </c>
      <c r="L44" s="44">
        <f t="shared" si="1"/>
        <v>55224</v>
      </c>
      <c r="M44" s="42"/>
      <c r="N44" s="38"/>
      <c r="O44" s="44"/>
      <c r="P44" s="97">
        <f t="shared" si="2"/>
        <v>0</v>
      </c>
      <c r="Q44" s="97">
        <f t="shared" si="3"/>
        <v>0</v>
      </c>
      <c r="R44" s="97">
        <f t="shared" si="4"/>
        <v>0</v>
      </c>
      <c r="S44" s="97">
        <f t="shared" si="5"/>
        <v>0</v>
      </c>
      <c r="T44" s="97">
        <f t="shared" si="6"/>
        <v>0</v>
      </c>
      <c r="U44" s="97">
        <f t="shared" si="7"/>
        <v>0</v>
      </c>
      <c r="V44" s="97">
        <f t="shared" si="8"/>
        <v>0</v>
      </c>
      <c r="W44" s="81">
        <v>0.941</v>
      </c>
      <c r="X44" s="97">
        <f t="shared" si="9"/>
        <v>0</v>
      </c>
      <c r="Y44" s="97">
        <f t="shared" si="10"/>
        <v>0</v>
      </c>
      <c r="Z44" s="97">
        <f t="shared" si="11"/>
        <v>0</v>
      </c>
      <c r="AA44" s="97">
        <f t="shared" si="12"/>
        <v>0</v>
      </c>
      <c r="AB44" s="97">
        <f t="shared" si="13"/>
        <v>0</v>
      </c>
      <c r="AC44" s="97">
        <f t="shared" si="14"/>
        <v>0</v>
      </c>
      <c r="AD44" s="97">
        <f t="shared" si="15"/>
        <v>0</v>
      </c>
    </row>
    <row r="45" spans="1:30" s="23" customFormat="1" ht="15.75" customHeight="1" thickBot="1">
      <c r="A45" s="39">
        <v>37</v>
      </c>
      <c r="B45" s="43" t="s">
        <v>62</v>
      </c>
      <c r="C45" s="37">
        <v>5</v>
      </c>
      <c r="D45" s="103"/>
      <c r="E45" s="103"/>
      <c r="F45" s="103"/>
      <c r="G45" s="103"/>
      <c r="H45" s="103"/>
      <c r="I45" s="103"/>
      <c r="J45" s="44">
        <v>51951</v>
      </c>
      <c r="K45" s="44">
        <v>3273</v>
      </c>
      <c r="L45" s="44">
        <f t="shared" si="1"/>
        <v>55224</v>
      </c>
      <c r="M45" s="42"/>
      <c r="N45" s="38"/>
      <c r="O45" s="44"/>
      <c r="P45" s="97">
        <f t="shared" si="2"/>
        <v>0</v>
      </c>
      <c r="Q45" s="97">
        <f t="shared" si="3"/>
        <v>0</v>
      </c>
      <c r="R45" s="97">
        <f t="shared" si="4"/>
        <v>0</v>
      </c>
      <c r="S45" s="97">
        <f t="shared" si="5"/>
        <v>0</v>
      </c>
      <c r="T45" s="97">
        <f t="shared" si="6"/>
        <v>0</v>
      </c>
      <c r="U45" s="97">
        <f t="shared" si="7"/>
        <v>0</v>
      </c>
      <c r="V45" s="97">
        <f t="shared" si="8"/>
        <v>0</v>
      </c>
      <c r="W45" s="81">
        <v>0.755</v>
      </c>
      <c r="X45" s="97">
        <f t="shared" si="9"/>
        <v>0</v>
      </c>
      <c r="Y45" s="97">
        <f t="shared" si="10"/>
        <v>0</v>
      </c>
      <c r="Z45" s="97">
        <f t="shared" si="11"/>
        <v>0</v>
      </c>
      <c r="AA45" s="97">
        <f t="shared" si="12"/>
        <v>0</v>
      </c>
      <c r="AB45" s="97">
        <f t="shared" si="13"/>
        <v>0</v>
      </c>
      <c r="AC45" s="97">
        <f t="shared" si="14"/>
        <v>0</v>
      </c>
      <c r="AD45" s="97">
        <f t="shared" si="15"/>
        <v>0</v>
      </c>
    </row>
    <row r="46" spans="1:30" s="23" customFormat="1" ht="16.5" thickBot="1">
      <c r="A46" s="31"/>
      <c r="B46" s="30" t="s">
        <v>63</v>
      </c>
      <c r="C46" s="32"/>
      <c r="D46" s="107">
        <f aca="true" t="shared" si="16" ref="D46:I46">SUM(D9:D45)</f>
        <v>364</v>
      </c>
      <c r="E46" s="107">
        <f t="shared" si="16"/>
        <v>3</v>
      </c>
      <c r="F46" s="107">
        <f t="shared" si="16"/>
        <v>2</v>
      </c>
      <c r="G46" s="107">
        <f t="shared" si="16"/>
        <v>127</v>
      </c>
      <c r="H46" s="107">
        <f t="shared" si="16"/>
        <v>1</v>
      </c>
      <c r="I46" s="107">
        <f t="shared" si="16"/>
        <v>0</v>
      </c>
      <c r="J46" s="29"/>
      <c r="K46" s="29"/>
      <c r="L46" s="29"/>
      <c r="M46" s="29"/>
      <c r="N46" s="47"/>
      <c r="O46" s="29"/>
      <c r="P46" s="97">
        <f aca="true" t="shared" si="17" ref="P46:V46">SUM(P9:P45)</f>
        <v>19617025.99</v>
      </c>
      <c r="Q46" s="97">
        <f t="shared" si="17"/>
        <v>597032</v>
      </c>
      <c r="R46" s="97">
        <f t="shared" si="17"/>
        <v>47860.67</v>
      </c>
      <c r="S46" s="97">
        <f t="shared" si="17"/>
        <v>3219554</v>
      </c>
      <c r="T46" s="97">
        <f t="shared" si="17"/>
        <v>27612</v>
      </c>
      <c r="U46" s="97">
        <f t="shared" si="17"/>
        <v>0</v>
      </c>
      <c r="V46" s="97">
        <f t="shared" si="17"/>
        <v>23509084.659999996</v>
      </c>
      <c r="W46" s="80"/>
      <c r="X46" s="97">
        <f>SUM(X9:X45)</f>
        <v>18090009.279999997</v>
      </c>
      <c r="Y46" s="97">
        <f aca="true" t="shared" si="18" ref="Y46:AD46">SUM(Y9:Y45)</f>
        <v>596019.61</v>
      </c>
      <c r="Z46" s="97">
        <f t="shared" si="18"/>
        <v>40155.1</v>
      </c>
      <c r="AA46" s="97">
        <f t="shared" si="18"/>
        <v>2804032.89</v>
      </c>
      <c r="AB46" s="97">
        <f t="shared" si="18"/>
        <v>25264.98</v>
      </c>
      <c r="AC46" s="97">
        <f t="shared" si="18"/>
        <v>0</v>
      </c>
      <c r="AD46" s="97">
        <f t="shared" si="18"/>
        <v>21555481.859999996</v>
      </c>
    </row>
    <row r="47" spans="1:24" s="5" customFormat="1" ht="18" customHeight="1">
      <c r="A47" s="6"/>
      <c r="B47" s="7"/>
      <c r="C47" s="7"/>
      <c r="D47" s="21"/>
      <c r="E47" s="7"/>
      <c r="F47" s="7"/>
      <c r="G47" s="7"/>
      <c r="H47" s="7"/>
      <c r="I47" s="7"/>
      <c r="J47" s="34"/>
      <c r="K47" s="34"/>
      <c r="L47" s="34"/>
      <c r="M47" s="8"/>
      <c r="N47" s="8"/>
      <c r="O47" s="8"/>
      <c r="V47" s="24"/>
      <c r="W47" s="26"/>
      <c r="X47" s="26"/>
    </row>
    <row r="48" spans="1:30" s="5" customFormat="1" ht="15.75">
      <c r="A48" s="9"/>
      <c r="B48" s="10"/>
      <c r="C48" s="10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W48" s="26"/>
      <c r="X48" s="26"/>
      <c r="AD48" s="25"/>
    </row>
    <row r="49" spans="1:24" s="5" customFormat="1" ht="15.75">
      <c r="A49" s="9"/>
      <c r="B49" s="10"/>
      <c r="C49" s="10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W49" s="26"/>
      <c r="X49" s="26"/>
    </row>
    <row r="50" spans="1:24" s="5" customFormat="1" ht="15.75">
      <c r="A50" s="9"/>
      <c r="B50" s="10"/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W50" s="26"/>
      <c r="X50" s="26"/>
    </row>
    <row r="51" spans="1:24" s="5" customFormat="1" ht="15.75">
      <c r="A51" s="9"/>
      <c r="B51" s="10"/>
      <c r="C51" s="10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W51" s="26"/>
      <c r="X51" s="26"/>
    </row>
    <row r="52" spans="1:24" s="5" customFormat="1" ht="15.75">
      <c r="A52" s="9"/>
      <c r="B52" s="12"/>
      <c r="C52" s="12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W52" s="26"/>
      <c r="X52" s="26"/>
    </row>
    <row r="53" spans="1:24" s="5" customFormat="1" ht="15.75">
      <c r="A53" s="9"/>
      <c r="B53" s="12"/>
      <c r="C53" s="12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W53" s="26"/>
      <c r="X53" s="26"/>
    </row>
    <row r="54" spans="1:24" s="5" customFormat="1" ht="16.5" customHeight="1">
      <c r="A54" s="9"/>
      <c r="B54" s="10"/>
      <c r="C54" s="10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W54" s="26"/>
      <c r="X54" s="26"/>
    </row>
    <row r="55" spans="1:24" s="5" customFormat="1" ht="15.75">
      <c r="A55" s="9"/>
      <c r="B55" s="10"/>
      <c r="C55" s="10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W55" s="26"/>
      <c r="X55" s="26"/>
    </row>
    <row r="56" spans="1:24" s="5" customFormat="1" ht="15.75">
      <c r="A56" s="9"/>
      <c r="B56" s="10"/>
      <c r="C56" s="10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W56" s="26"/>
      <c r="X56" s="26"/>
    </row>
    <row r="57" spans="1:24" s="5" customFormat="1" ht="15.75">
      <c r="A57" s="9"/>
      <c r="B57" s="10"/>
      <c r="C57" s="10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W57" s="26"/>
      <c r="X57" s="26"/>
    </row>
    <row r="58" spans="1:24" s="5" customFormat="1" ht="15.75">
      <c r="A58" s="9"/>
      <c r="B58" s="10"/>
      <c r="C58" s="10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W58" s="26"/>
      <c r="X58" s="26"/>
    </row>
    <row r="59" spans="1:24" s="5" customFormat="1" ht="15.75">
      <c r="A59" s="9"/>
      <c r="B59" s="10"/>
      <c r="C59" s="10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W59" s="26"/>
      <c r="X59" s="26"/>
    </row>
    <row r="60" spans="1:24" s="5" customFormat="1" ht="15.75">
      <c r="A60" s="9"/>
      <c r="B60" s="13"/>
      <c r="C60" s="13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W60" s="26"/>
      <c r="X60" s="26"/>
    </row>
    <row r="61" spans="1:24" s="15" customFormat="1" ht="16.5" customHeight="1">
      <c r="A61" s="127"/>
      <c r="B61" s="127"/>
      <c r="C61" s="127"/>
      <c r="D61" s="127"/>
      <c r="E61" s="127"/>
      <c r="F61" s="127"/>
      <c r="G61" s="127"/>
      <c r="H61" s="127"/>
      <c r="I61" s="127"/>
      <c r="J61" s="100"/>
      <c r="K61" s="100"/>
      <c r="L61" s="100"/>
      <c r="M61" s="100"/>
      <c r="N61" s="100"/>
      <c r="O61" s="100"/>
      <c r="W61" s="27"/>
      <c r="X61" s="27"/>
    </row>
    <row r="62" spans="1:15" ht="15.75">
      <c r="A62" s="9"/>
      <c r="B62" s="12"/>
      <c r="C62" s="12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1:15" ht="15.75">
      <c r="A63" s="9"/>
      <c r="B63" s="12"/>
      <c r="C63" s="12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1:15" ht="15.75">
      <c r="A64" s="9"/>
      <c r="B64" s="12"/>
      <c r="C64" s="12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1:15" ht="15.75">
      <c r="A65" s="9"/>
      <c r="B65" s="12"/>
      <c r="C65" s="12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1:15" ht="18" customHeight="1">
      <c r="A66" s="9"/>
      <c r="B66" s="12"/>
      <c r="C66" s="12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1:15" ht="15.75">
      <c r="A67" s="9"/>
      <c r="B67" s="12"/>
      <c r="C67" s="12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1:15" ht="15.75">
      <c r="A68" s="9"/>
      <c r="B68" s="12"/>
      <c r="C68" s="12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1:15" ht="15.75">
      <c r="A69" s="9"/>
      <c r="B69" s="12"/>
      <c r="C69" s="12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1:15" ht="15.75">
      <c r="A70" s="9"/>
      <c r="B70" s="12"/>
      <c r="C70" s="12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1:15" ht="15.75">
      <c r="A71" s="9"/>
      <c r="B71" s="12"/>
      <c r="C71" s="12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1:15" ht="15.75">
      <c r="A72" s="9"/>
      <c r="B72" s="10"/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1:15" ht="15.75">
      <c r="A73" s="9"/>
      <c r="B73" s="10"/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1:15" ht="15.75">
      <c r="A74" s="9"/>
      <c r="B74" s="10"/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1:15" ht="15.75">
      <c r="A75" s="9"/>
      <c r="B75" s="10"/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1:15" ht="15.75">
      <c r="A76" s="9"/>
      <c r="B76" s="10"/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1:15" ht="15.75">
      <c r="A77" s="9"/>
      <c r="B77" s="10"/>
      <c r="C77" s="10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1:15" ht="15.75">
      <c r="A78" s="9"/>
      <c r="B78" s="10"/>
      <c r="C78" s="10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1:15" ht="15.75">
      <c r="A79" s="9"/>
      <c r="B79" s="10"/>
      <c r="C79" s="10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1:15" ht="15.75">
      <c r="A80" s="9"/>
      <c r="B80" s="10"/>
      <c r="C80" s="10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1:15" ht="15.75">
      <c r="A81" s="9"/>
      <c r="B81" s="10"/>
      <c r="C81" s="10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1:15" ht="15.75">
      <c r="A82" s="9"/>
      <c r="B82" s="10"/>
      <c r="C82" s="10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1:15" ht="15.75">
      <c r="A83" s="9"/>
      <c r="B83" s="10"/>
      <c r="C83" s="10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1:15" ht="15.75">
      <c r="A84" s="9"/>
      <c r="B84" s="10"/>
      <c r="C84" s="10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1:15" ht="15.75">
      <c r="A85" s="9"/>
      <c r="B85" s="10"/>
      <c r="C85" s="10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1:15" ht="15.75">
      <c r="A86" s="9"/>
      <c r="B86" s="10"/>
      <c r="C86" s="10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1:15" ht="15.75">
      <c r="A87" s="9"/>
      <c r="B87" s="10"/>
      <c r="C87" s="10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1:15" ht="15.75">
      <c r="A88" s="9"/>
      <c r="B88" s="10"/>
      <c r="C88" s="10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1:15" ht="15.75">
      <c r="A89" s="9"/>
      <c r="B89" s="10"/>
      <c r="C89" s="10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1:15" ht="15.75">
      <c r="A90" s="9"/>
      <c r="B90" s="10"/>
      <c r="C90" s="10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ht="15.75">
      <c r="A91" s="9"/>
      <c r="B91" s="10"/>
      <c r="C91" s="10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1:15" ht="15.75">
      <c r="A92" s="9"/>
      <c r="B92" s="10"/>
      <c r="C92" s="10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1:15" ht="15.75">
      <c r="A93" s="9"/>
      <c r="B93" s="10"/>
      <c r="C93" s="10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1:15" ht="15.75">
      <c r="A94" s="9"/>
      <c r="B94" s="10"/>
      <c r="C94" s="10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1:15" ht="15.75">
      <c r="A95" s="9"/>
      <c r="B95" s="10"/>
      <c r="C95" s="10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1:15" ht="15.75">
      <c r="A96" s="9"/>
      <c r="B96" s="10"/>
      <c r="C96" s="10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1:15" ht="15.75">
      <c r="A97" s="9"/>
      <c r="B97" s="10"/>
      <c r="C97" s="10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1:15" ht="15.75">
      <c r="A98" s="9"/>
      <c r="B98" s="10"/>
      <c r="C98" s="10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1:15" ht="15.75">
      <c r="A99" s="9"/>
      <c r="B99" s="10"/>
      <c r="C99" s="10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1:15" ht="15.75">
      <c r="A100" s="9"/>
      <c r="B100" s="10"/>
      <c r="C100" s="10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1:15" ht="15.75">
      <c r="A101" s="9"/>
      <c r="B101" s="10"/>
      <c r="C101" s="10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1:15" ht="15.75">
      <c r="A102" s="9"/>
      <c r="B102" s="10"/>
      <c r="C102" s="10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1:15" ht="15.75">
      <c r="A103" s="9"/>
      <c r="B103" s="10"/>
      <c r="C103" s="10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1:15" ht="15.75">
      <c r="A104" s="9"/>
      <c r="B104" s="10"/>
      <c r="C104" s="10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1:15" ht="15.75">
      <c r="A105" s="9"/>
      <c r="B105" s="10"/>
      <c r="C105" s="10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1:15" ht="15.75">
      <c r="A106" s="17"/>
      <c r="B106" s="18"/>
      <c r="C106" s="18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</row>
    <row r="107" spans="1:15" ht="18.75">
      <c r="A107" s="19"/>
      <c r="B107" s="19"/>
      <c r="C107" s="19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</row>
    <row r="108" spans="1:15" ht="15.75">
      <c r="A108" s="17"/>
      <c r="B108" s="17"/>
      <c r="C108" s="17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</sheetData>
  <sheetProtection/>
  <mergeCells count="26">
    <mergeCell ref="B4:B5"/>
    <mergeCell ref="C4:C8"/>
    <mergeCell ref="V6:V7"/>
    <mergeCell ref="J4:L5"/>
    <mergeCell ref="P6:R6"/>
    <mergeCell ref="S6:U6"/>
    <mergeCell ref="A61:I61"/>
    <mergeCell ref="D6:I6"/>
    <mergeCell ref="J6:K6"/>
    <mergeCell ref="O4:O8"/>
    <mergeCell ref="A4:A8"/>
    <mergeCell ref="B7:B8"/>
    <mergeCell ref="M4:M8"/>
    <mergeCell ref="N4:N8"/>
    <mergeCell ref="D5:F5"/>
    <mergeCell ref="G5:I5"/>
    <mergeCell ref="C2:N2"/>
    <mergeCell ref="C3:N3"/>
    <mergeCell ref="AD6:AD7"/>
    <mergeCell ref="L6:L7"/>
    <mergeCell ref="P4:V5"/>
    <mergeCell ref="D4:I4"/>
    <mergeCell ref="W4:W8"/>
    <mergeCell ref="X4:AD5"/>
    <mergeCell ref="X6:Z6"/>
    <mergeCell ref="AA6:AC6"/>
  </mergeCells>
  <printOptions horizontalCentered="1"/>
  <pageMargins left="0" right="0" top="0.5905511811023623" bottom="0" header="0" footer="0"/>
  <pageSetup horizontalDpi="600" verticalDpi="600" orientation="landscape" paperSize="9" scale="43" r:id="rId1"/>
  <rowBreaks count="1" manualBreakCount="1">
    <brk id="46" max="255" man="1"/>
  </rowBreaks>
  <colBreaks count="1" manualBreakCount="1">
    <brk id="14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108"/>
  <sheetViews>
    <sheetView view="pageBreakPreview" zoomScale="71" zoomScaleNormal="74" zoomScaleSheetLayoutView="71" zoomScalePageLayoutView="0" workbookViewId="0" topLeftCell="A1">
      <pane xSplit="2" ySplit="8" topLeftCell="N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W9" sqref="W9:W45"/>
    </sheetView>
  </sheetViews>
  <sheetFormatPr defaultColWidth="9.140625" defaultRowHeight="12.75"/>
  <cols>
    <col min="1" max="1" width="9.00390625" style="3" customWidth="1"/>
    <col min="2" max="2" width="27.57421875" style="3" customWidth="1"/>
    <col min="3" max="3" width="14.8515625" style="3" customWidth="1"/>
    <col min="4" max="4" width="18.57421875" style="4" customWidth="1"/>
    <col min="5" max="5" width="13.7109375" style="4" customWidth="1"/>
    <col min="6" max="6" width="15.421875" style="4" bestFit="1" customWidth="1"/>
    <col min="7" max="9" width="20.421875" style="4" customWidth="1"/>
    <col min="10" max="10" width="32.7109375" style="4" customWidth="1"/>
    <col min="11" max="11" width="37.140625" style="4" customWidth="1"/>
    <col min="12" max="12" width="17.57421875" style="4" customWidth="1"/>
    <col min="13" max="13" width="29.7109375" style="4" customWidth="1"/>
    <col min="14" max="14" width="29.421875" style="4" customWidth="1"/>
    <col min="15" max="15" width="23.57421875" style="4" customWidth="1"/>
    <col min="16" max="16" width="17.28125" style="16" customWidth="1"/>
    <col min="17" max="17" width="23.7109375" style="16" customWidth="1"/>
    <col min="18" max="18" width="18.00390625" style="16" customWidth="1"/>
    <col min="19" max="19" width="26.00390625" style="16" customWidth="1"/>
    <col min="20" max="20" width="22.140625" style="16" customWidth="1"/>
    <col min="21" max="21" width="18.421875" style="16" customWidth="1"/>
    <col min="22" max="22" width="20.421875" style="16" customWidth="1"/>
    <col min="23" max="23" width="26.7109375" style="28" customWidth="1"/>
    <col min="24" max="24" width="12.57421875" style="28" customWidth="1"/>
    <col min="25" max="25" width="15.140625" style="16" customWidth="1"/>
    <col min="26" max="26" width="12.421875" style="16" customWidth="1"/>
    <col min="27" max="27" width="16.140625" style="16" customWidth="1"/>
    <col min="28" max="28" width="13.140625" style="16" customWidth="1"/>
    <col min="29" max="29" width="14.421875" style="16" customWidth="1"/>
    <col min="30" max="30" width="19.421875" style="16" customWidth="1"/>
    <col min="31" max="16384" width="9.140625" style="16" customWidth="1"/>
  </cols>
  <sheetData>
    <row r="1" spans="3:14" ht="18.75">
      <c r="C1" s="33"/>
      <c r="D1" s="33"/>
      <c r="E1" s="33"/>
      <c r="F1" s="33"/>
      <c r="G1" s="33"/>
      <c r="H1" s="33"/>
      <c r="I1" s="33"/>
      <c r="J1" s="33"/>
      <c r="K1" s="33"/>
      <c r="L1" s="46"/>
      <c r="M1" s="46"/>
      <c r="N1" s="88" t="s">
        <v>69</v>
      </c>
    </row>
    <row r="2" spans="1:24" s="5" customFormat="1" ht="56.25" customHeight="1">
      <c r="A2" s="33"/>
      <c r="B2" s="33"/>
      <c r="C2" s="112" t="s">
        <v>70</v>
      </c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46"/>
      <c r="W2" s="26"/>
      <c r="X2" s="26"/>
    </row>
    <row r="3" spans="1:24" s="5" customFormat="1" ht="18.75">
      <c r="A3" s="1"/>
      <c r="B3" s="1"/>
      <c r="C3" s="113" t="s">
        <v>67</v>
      </c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2"/>
      <c r="W3" s="26"/>
      <c r="X3" s="26"/>
    </row>
    <row r="4" spans="1:30" s="5" customFormat="1" ht="51.75" customHeight="1">
      <c r="A4" s="136" t="s">
        <v>6</v>
      </c>
      <c r="B4" s="124" t="s">
        <v>25</v>
      </c>
      <c r="C4" s="124" t="s">
        <v>7</v>
      </c>
      <c r="D4" s="128" t="s">
        <v>9</v>
      </c>
      <c r="E4" s="129"/>
      <c r="F4" s="129"/>
      <c r="G4" s="129"/>
      <c r="H4" s="129"/>
      <c r="I4" s="130"/>
      <c r="J4" s="139" t="s">
        <v>14</v>
      </c>
      <c r="K4" s="140"/>
      <c r="L4" s="141"/>
      <c r="M4" s="133" t="s">
        <v>18</v>
      </c>
      <c r="N4" s="133" t="s">
        <v>15</v>
      </c>
      <c r="O4" s="133" t="s">
        <v>17</v>
      </c>
      <c r="P4" s="117" t="s">
        <v>75</v>
      </c>
      <c r="Q4" s="118"/>
      <c r="R4" s="118"/>
      <c r="S4" s="118"/>
      <c r="T4" s="118"/>
      <c r="U4" s="118"/>
      <c r="V4" s="119"/>
      <c r="W4" s="124" t="s">
        <v>64</v>
      </c>
      <c r="X4" s="145" t="s">
        <v>76</v>
      </c>
      <c r="Y4" s="145"/>
      <c r="Z4" s="145"/>
      <c r="AA4" s="145"/>
      <c r="AB4" s="145"/>
      <c r="AC4" s="145"/>
      <c r="AD4" s="145"/>
    </row>
    <row r="5" spans="1:30" s="5" customFormat="1" ht="60.75" customHeight="1">
      <c r="A5" s="137"/>
      <c r="B5" s="125"/>
      <c r="C5" s="125"/>
      <c r="D5" s="128" t="s">
        <v>19</v>
      </c>
      <c r="E5" s="129"/>
      <c r="F5" s="130"/>
      <c r="G5" s="128" t="s">
        <v>20</v>
      </c>
      <c r="H5" s="129"/>
      <c r="I5" s="130"/>
      <c r="J5" s="142"/>
      <c r="K5" s="143"/>
      <c r="L5" s="144"/>
      <c r="M5" s="134"/>
      <c r="N5" s="134"/>
      <c r="O5" s="134"/>
      <c r="P5" s="120"/>
      <c r="Q5" s="121"/>
      <c r="R5" s="121"/>
      <c r="S5" s="121"/>
      <c r="T5" s="121"/>
      <c r="U5" s="121"/>
      <c r="V5" s="122"/>
      <c r="W5" s="125"/>
      <c r="X5" s="145"/>
      <c r="Y5" s="145"/>
      <c r="Z5" s="145"/>
      <c r="AA5" s="145"/>
      <c r="AB5" s="145"/>
      <c r="AC5" s="145"/>
      <c r="AD5" s="145"/>
    </row>
    <row r="6" spans="1:30" s="5" customFormat="1" ht="36.75" customHeight="1">
      <c r="A6" s="137"/>
      <c r="B6" s="98"/>
      <c r="C6" s="125"/>
      <c r="D6" s="128" t="s">
        <v>71</v>
      </c>
      <c r="E6" s="129"/>
      <c r="F6" s="129"/>
      <c r="G6" s="129"/>
      <c r="H6" s="129"/>
      <c r="I6" s="130"/>
      <c r="J6" s="131" t="s">
        <v>13</v>
      </c>
      <c r="K6" s="132"/>
      <c r="L6" s="115" t="s">
        <v>5</v>
      </c>
      <c r="M6" s="134"/>
      <c r="N6" s="134"/>
      <c r="O6" s="134"/>
      <c r="P6" s="123" t="s">
        <v>72</v>
      </c>
      <c r="Q6" s="123"/>
      <c r="R6" s="123"/>
      <c r="S6" s="123" t="s">
        <v>73</v>
      </c>
      <c r="T6" s="123"/>
      <c r="U6" s="123"/>
      <c r="V6" s="114" t="s">
        <v>5</v>
      </c>
      <c r="W6" s="125"/>
      <c r="X6" s="123" t="s">
        <v>23</v>
      </c>
      <c r="Y6" s="123"/>
      <c r="Z6" s="123"/>
      <c r="AA6" s="123" t="s">
        <v>24</v>
      </c>
      <c r="AB6" s="123"/>
      <c r="AC6" s="123"/>
      <c r="AD6" s="114" t="s">
        <v>5</v>
      </c>
    </row>
    <row r="7" spans="1:30" s="5" customFormat="1" ht="156" customHeight="1">
      <c r="A7" s="137"/>
      <c r="B7" s="114" t="s">
        <v>8</v>
      </c>
      <c r="C7" s="125"/>
      <c r="D7" s="45" t="s">
        <v>3</v>
      </c>
      <c r="E7" s="45" t="s">
        <v>2</v>
      </c>
      <c r="F7" s="45" t="s">
        <v>12</v>
      </c>
      <c r="G7" s="45" t="s">
        <v>3</v>
      </c>
      <c r="H7" s="45" t="s">
        <v>21</v>
      </c>
      <c r="I7" s="45" t="s">
        <v>22</v>
      </c>
      <c r="J7" s="101" t="s">
        <v>16</v>
      </c>
      <c r="K7" s="101" t="s">
        <v>74</v>
      </c>
      <c r="L7" s="116"/>
      <c r="M7" s="134"/>
      <c r="N7" s="134"/>
      <c r="O7" s="134"/>
      <c r="P7" s="45" t="s">
        <v>3</v>
      </c>
      <c r="Q7" s="45" t="s">
        <v>2</v>
      </c>
      <c r="R7" s="45" t="s">
        <v>12</v>
      </c>
      <c r="S7" s="45" t="s">
        <v>3</v>
      </c>
      <c r="T7" s="45" t="s">
        <v>21</v>
      </c>
      <c r="U7" s="45" t="s">
        <v>22</v>
      </c>
      <c r="V7" s="114"/>
      <c r="W7" s="125"/>
      <c r="X7" s="45" t="s">
        <v>3</v>
      </c>
      <c r="Y7" s="45" t="s">
        <v>2</v>
      </c>
      <c r="Z7" s="45" t="s">
        <v>12</v>
      </c>
      <c r="AA7" s="45" t="s">
        <v>3</v>
      </c>
      <c r="AB7" s="45" t="s">
        <v>21</v>
      </c>
      <c r="AC7" s="45" t="s">
        <v>22</v>
      </c>
      <c r="AD7" s="114"/>
    </row>
    <row r="8" spans="1:30" s="5" customFormat="1" ht="44.25" customHeight="1">
      <c r="A8" s="138"/>
      <c r="B8" s="114"/>
      <c r="C8" s="126"/>
      <c r="D8" s="99" t="s">
        <v>4</v>
      </c>
      <c r="E8" s="99" t="s">
        <v>4</v>
      </c>
      <c r="F8" s="99" t="s">
        <v>4</v>
      </c>
      <c r="G8" s="99" t="s">
        <v>4</v>
      </c>
      <c r="H8" s="99" t="s">
        <v>4</v>
      </c>
      <c r="I8" s="99" t="s">
        <v>4</v>
      </c>
      <c r="J8" s="99" t="s">
        <v>11</v>
      </c>
      <c r="K8" s="99" t="s">
        <v>11</v>
      </c>
      <c r="L8" s="99" t="s">
        <v>11</v>
      </c>
      <c r="M8" s="135"/>
      <c r="N8" s="135"/>
      <c r="O8" s="135"/>
      <c r="P8" s="45" t="s">
        <v>11</v>
      </c>
      <c r="Q8" s="45" t="s">
        <v>11</v>
      </c>
      <c r="R8" s="45" t="s">
        <v>11</v>
      </c>
      <c r="S8" s="45" t="s">
        <v>11</v>
      </c>
      <c r="T8" s="45" t="s">
        <v>11</v>
      </c>
      <c r="U8" s="45" t="s">
        <v>11</v>
      </c>
      <c r="V8" s="45" t="s">
        <v>11</v>
      </c>
      <c r="W8" s="126"/>
      <c r="X8" s="45" t="s">
        <v>11</v>
      </c>
      <c r="Y8" s="45" t="s">
        <v>11</v>
      </c>
      <c r="Z8" s="45" t="s">
        <v>11</v>
      </c>
      <c r="AA8" s="45" t="s">
        <v>11</v>
      </c>
      <c r="AB8" s="45" t="s">
        <v>11</v>
      </c>
      <c r="AC8" s="45" t="s">
        <v>11</v>
      </c>
      <c r="AD8" s="45" t="s">
        <v>11</v>
      </c>
    </row>
    <row r="9" spans="1:30" s="23" customFormat="1" ht="18" customHeight="1">
      <c r="A9" s="35">
        <v>1</v>
      </c>
      <c r="B9" s="36" t="s">
        <v>26</v>
      </c>
      <c r="C9" s="37">
        <v>5</v>
      </c>
      <c r="D9" s="102"/>
      <c r="E9" s="102"/>
      <c r="F9" s="102"/>
      <c r="G9" s="102"/>
      <c r="H9" s="102"/>
      <c r="I9" s="102"/>
      <c r="J9" s="44">
        <v>51951</v>
      </c>
      <c r="K9" s="44">
        <v>3273</v>
      </c>
      <c r="L9" s="44">
        <f>SUM(J9:K9)</f>
        <v>55224</v>
      </c>
      <c r="M9" s="38">
        <v>1</v>
      </c>
      <c r="N9" s="38">
        <v>2.632</v>
      </c>
      <c r="O9" s="44">
        <f aca="true" t="shared" si="0" ref="O9:O42">ROUND(J9*(M9-1)+L9*(N9-1)+L9,0)</f>
        <v>145350</v>
      </c>
      <c r="P9" s="97">
        <f>ROUND(D9*O9/1000/12*4,2)</f>
        <v>0</v>
      </c>
      <c r="Q9" s="97">
        <f>ROUND(E9*O9/1000/12*4,2)</f>
        <v>0</v>
      </c>
      <c r="R9" s="97">
        <f>ROUND(F9*O9/1000/12*4,2)</f>
        <v>0</v>
      </c>
      <c r="S9" s="97">
        <f>ROUND(G9*O9/1000/12*4,2)</f>
        <v>0</v>
      </c>
      <c r="T9" s="97">
        <f>ROUND(H9*O9/1000/12*4,2)</f>
        <v>0</v>
      </c>
      <c r="U9" s="97">
        <f>ROUND(I9*O9/1000/12*4,2)</f>
        <v>0</v>
      </c>
      <c r="V9" s="97">
        <f>SUM(P9:U9)</f>
        <v>0</v>
      </c>
      <c r="W9" s="81">
        <v>0.853</v>
      </c>
      <c r="X9" s="97">
        <f>ROUND(P9*W9,2)</f>
        <v>0</v>
      </c>
      <c r="Y9" s="97">
        <f>ROUND(Q9*W9,2)</f>
        <v>0</v>
      </c>
      <c r="Z9" s="97">
        <f>ROUND(R9*W9,2)</f>
        <v>0</v>
      </c>
      <c r="AA9" s="97">
        <f>ROUND(S9*W9,2)</f>
        <v>0</v>
      </c>
      <c r="AB9" s="97">
        <f>ROUND(T9*W9,2)</f>
        <v>0</v>
      </c>
      <c r="AC9" s="97">
        <f>ROUND(U9*W9,2)</f>
        <v>0</v>
      </c>
      <c r="AD9" s="97">
        <f>SUM(X9:AC9)</f>
        <v>0</v>
      </c>
    </row>
    <row r="10" spans="1:30" s="23" customFormat="1" ht="15.75">
      <c r="A10" s="39">
        <v>2</v>
      </c>
      <c r="B10" s="36" t="s">
        <v>27</v>
      </c>
      <c r="C10" s="37">
        <v>5</v>
      </c>
      <c r="D10" s="103"/>
      <c r="E10" s="103"/>
      <c r="F10" s="103"/>
      <c r="G10" s="103"/>
      <c r="H10" s="102">
        <v>1</v>
      </c>
      <c r="I10" s="102"/>
      <c r="J10" s="44">
        <v>51951</v>
      </c>
      <c r="K10" s="44">
        <v>3273</v>
      </c>
      <c r="L10" s="44">
        <f aca="true" t="shared" si="1" ref="L10:L45">SUM(J10:K10)</f>
        <v>55224</v>
      </c>
      <c r="M10" s="38">
        <v>1</v>
      </c>
      <c r="N10" s="38">
        <v>1.471</v>
      </c>
      <c r="O10" s="44">
        <f t="shared" si="0"/>
        <v>81235</v>
      </c>
      <c r="P10" s="97">
        <f aca="true" t="shared" si="2" ref="P10:P45">ROUND(D10*O10/1000/12*4,2)</f>
        <v>0</v>
      </c>
      <c r="Q10" s="97">
        <f aca="true" t="shared" si="3" ref="Q10:Q45">ROUND(E10*O10/1000/12*4,2)</f>
        <v>0</v>
      </c>
      <c r="R10" s="97">
        <f aca="true" t="shared" si="4" ref="R10:R45">ROUND(F10*O10/1000/12*4,2)</f>
        <v>0</v>
      </c>
      <c r="S10" s="97">
        <f aca="true" t="shared" si="5" ref="S10:S45">ROUND(G10*O10/1000/12*4,2)</f>
        <v>0</v>
      </c>
      <c r="T10" s="97">
        <f aca="true" t="shared" si="6" ref="T10:T45">ROUND(H10*O10/1000/12*4,2)</f>
        <v>27.08</v>
      </c>
      <c r="U10" s="97">
        <f aca="true" t="shared" si="7" ref="U10:U45">ROUND(I10*O10/1000/12*4,2)</f>
        <v>0</v>
      </c>
      <c r="V10" s="97">
        <f aca="true" t="shared" si="8" ref="V10:V45">SUM(P10:U10)</f>
        <v>27.08</v>
      </c>
      <c r="W10" s="81">
        <v>0.915</v>
      </c>
      <c r="X10" s="97">
        <f aca="true" t="shared" si="9" ref="X10:X45">ROUND(P10*W10,2)</f>
        <v>0</v>
      </c>
      <c r="Y10" s="97">
        <f aca="true" t="shared" si="10" ref="Y10:Y45">ROUND(Q10*W10,2)</f>
        <v>0</v>
      </c>
      <c r="Z10" s="97">
        <f aca="true" t="shared" si="11" ref="Z10:Z45">ROUND(R10*W10,2)</f>
        <v>0</v>
      </c>
      <c r="AA10" s="97">
        <f aca="true" t="shared" si="12" ref="AA10:AA45">ROUND(S10*W10,2)</f>
        <v>0</v>
      </c>
      <c r="AB10" s="97">
        <f aca="true" t="shared" si="13" ref="AB10:AB45">ROUND(T10*W10,2)</f>
        <v>24.78</v>
      </c>
      <c r="AC10" s="97">
        <f aca="true" t="shared" si="14" ref="AC10:AC45">ROUND(U10*W10,2)</f>
        <v>0</v>
      </c>
      <c r="AD10" s="97">
        <f aca="true" t="shared" si="15" ref="AD10:AD45">SUM(X10:AC10)</f>
        <v>24.78</v>
      </c>
    </row>
    <row r="11" spans="1:30" s="23" customFormat="1" ht="15.75">
      <c r="A11" s="39">
        <v>3</v>
      </c>
      <c r="B11" s="36" t="s">
        <v>28</v>
      </c>
      <c r="C11" s="37">
        <v>5</v>
      </c>
      <c r="D11" s="103"/>
      <c r="E11" s="103"/>
      <c r="F11" s="103"/>
      <c r="G11" s="103"/>
      <c r="H11" s="102"/>
      <c r="I11" s="102"/>
      <c r="J11" s="44">
        <v>51951</v>
      </c>
      <c r="K11" s="44">
        <v>3273</v>
      </c>
      <c r="L11" s="44">
        <f t="shared" si="1"/>
        <v>55224</v>
      </c>
      <c r="M11" s="38">
        <v>1</v>
      </c>
      <c r="N11" s="38">
        <v>1.429</v>
      </c>
      <c r="O11" s="44">
        <f t="shared" si="0"/>
        <v>78915</v>
      </c>
      <c r="P11" s="97">
        <f t="shared" si="2"/>
        <v>0</v>
      </c>
      <c r="Q11" s="97">
        <f t="shared" si="3"/>
        <v>0</v>
      </c>
      <c r="R11" s="97">
        <f t="shared" si="4"/>
        <v>0</v>
      </c>
      <c r="S11" s="97">
        <f t="shared" si="5"/>
        <v>0</v>
      </c>
      <c r="T11" s="97">
        <f t="shared" si="6"/>
        <v>0</v>
      </c>
      <c r="U11" s="97">
        <f t="shared" si="7"/>
        <v>0</v>
      </c>
      <c r="V11" s="97">
        <f t="shared" si="8"/>
        <v>0</v>
      </c>
      <c r="W11" s="81">
        <v>0.923</v>
      </c>
      <c r="X11" s="97">
        <f t="shared" si="9"/>
        <v>0</v>
      </c>
      <c r="Y11" s="97">
        <f t="shared" si="10"/>
        <v>0</v>
      </c>
      <c r="Z11" s="97">
        <f t="shared" si="11"/>
        <v>0</v>
      </c>
      <c r="AA11" s="97">
        <f t="shared" si="12"/>
        <v>0</v>
      </c>
      <c r="AB11" s="97">
        <f t="shared" si="13"/>
        <v>0</v>
      </c>
      <c r="AC11" s="97">
        <f t="shared" si="14"/>
        <v>0</v>
      </c>
      <c r="AD11" s="97">
        <f t="shared" si="15"/>
        <v>0</v>
      </c>
    </row>
    <row r="12" spans="1:30" s="23" customFormat="1" ht="15.75">
      <c r="A12" s="39">
        <v>4</v>
      </c>
      <c r="B12" s="36" t="s">
        <v>29</v>
      </c>
      <c r="C12" s="37">
        <v>5</v>
      </c>
      <c r="D12" s="104"/>
      <c r="E12" s="104"/>
      <c r="F12" s="104"/>
      <c r="G12" s="104"/>
      <c r="H12" s="105"/>
      <c r="I12" s="105"/>
      <c r="J12" s="44">
        <v>51951</v>
      </c>
      <c r="K12" s="44">
        <v>3273</v>
      </c>
      <c r="L12" s="44">
        <f t="shared" si="1"/>
        <v>55224</v>
      </c>
      <c r="M12" s="38">
        <v>1</v>
      </c>
      <c r="N12" s="38">
        <v>3.125</v>
      </c>
      <c r="O12" s="44">
        <f t="shared" si="0"/>
        <v>172575</v>
      </c>
      <c r="P12" s="97">
        <f t="shared" si="2"/>
        <v>0</v>
      </c>
      <c r="Q12" s="97">
        <f t="shared" si="3"/>
        <v>0</v>
      </c>
      <c r="R12" s="97">
        <f t="shared" si="4"/>
        <v>0</v>
      </c>
      <c r="S12" s="97">
        <f t="shared" si="5"/>
        <v>0</v>
      </c>
      <c r="T12" s="97">
        <f t="shared" si="6"/>
        <v>0</v>
      </c>
      <c r="U12" s="97">
        <f t="shared" si="7"/>
        <v>0</v>
      </c>
      <c r="V12" s="97">
        <f t="shared" si="8"/>
        <v>0</v>
      </c>
      <c r="W12" s="81">
        <v>0.942</v>
      </c>
      <c r="X12" s="97">
        <f t="shared" si="9"/>
        <v>0</v>
      </c>
      <c r="Y12" s="97">
        <f t="shared" si="10"/>
        <v>0</v>
      </c>
      <c r="Z12" s="97">
        <f t="shared" si="11"/>
        <v>0</v>
      </c>
      <c r="AA12" s="97">
        <f t="shared" si="12"/>
        <v>0</v>
      </c>
      <c r="AB12" s="97">
        <f t="shared" si="13"/>
        <v>0</v>
      </c>
      <c r="AC12" s="97">
        <f t="shared" si="14"/>
        <v>0</v>
      </c>
      <c r="AD12" s="97">
        <f t="shared" si="15"/>
        <v>0</v>
      </c>
    </row>
    <row r="13" spans="1:30" s="23" customFormat="1" ht="15.75">
      <c r="A13" s="39">
        <v>5</v>
      </c>
      <c r="B13" s="36" t="s">
        <v>30</v>
      </c>
      <c r="C13" s="37">
        <v>5</v>
      </c>
      <c r="D13" s="103"/>
      <c r="E13" s="103"/>
      <c r="F13" s="103"/>
      <c r="G13" s="103"/>
      <c r="H13" s="102"/>
      <c r="I13" s="102"/>
      <c r="J13" s="44">
        <v>51951</v>
      </c>
      <c r="K13" s="44">
        <v>3273</v>
      </c>
      <c r="L13" s="44">
        <f t="shared" si="1"/>
        <v>55224</v>
      </c>
      <c r="M13" s="38"/>
      <c r="N13" s="38"/>
      <c r="O13" s="44"/>
      <c r="P13" s="97">
        <f t="shared" si="2"/>
        <v>0</v>
      </c>
      <c r="Q13" s="97">
        <f t="shared" si="3"/>
        <v>0</v>
      </c>
      <c r="R13" s="97">
        <f t="shared" si="4"/>
        <v>0</v>
      </c>
      <c r="S13" s="97">
        <f t="shared" si="5"/>
        <v>0</v>
      </c>
      <c r="T13" s="97">
        <f t="shared" si="6"/>
        <v>0</v>
      </c>
      <c r="U13" s="97">
        <f t="shared" si="7"/>
        <v>0</v>
      </c>
      <c r="V13" s="97">
        <f t="shared" si="8"/>
        <v>0</v>
      </c>
      <c r="W13" s="81">
        <v>1.319</v>
      </c>
      <c r="X13" s="97">
        <f t="shared" si="9"/>
        <v>0</v>
      </c>
      <c r="Y13" s="97">
        <f t="shared" si="10"/>
        <v>0</v>
      </c>
      <c r="Z13" s="97">
        <f t="shared" si="11"/>
        <v>0</v>
      </c>
      <c r="AA13" s="97">
        <f t="shared" si="12"/>
        <v>0</v>
      </c>
      <c r="AB13" s="97">
        <f t="shared" si="13"/>
        <v>0</v>
      </c>
      <c r="AC13" s="97">
        <f t="shared" si="14"/>
        <v>0</v>
      </c>
      <c r="AD13" s="97">
        <f t="shared" si="15"/>
        <v>0</v>
      </c>
    </row>
    <row r="14" spans="1:30" s="23" customFormat="1" ht="15.75">
      <c r="A14" s="39">
        <v>6</v>
      </c>
      <c r="B14" s="36" t="s">
        <v>31</v>
      </c>
      <c r="C14" s="37">
        <v>5</v>
      </c>
      <c r="D14" s="103"/>
      <c r="E14" s="103"/>
      <c r="F14" s="103"/>
      <c r="G14" s="103"/>
      <c r="H14" s="102"/>
      <c r="I14" s="102"/>
      <c r="J14" s="44">
        <v>51951</v>
      </c>
      <c r="K14" s="44">
        <v>3273</v>
      </c>
      <c r="L14" s="44">
        <f t="shared" si="1"/>
        <v>55224</v>
      </c>
      <c r="M14" s="38">
        <v>1</v>
      </c>
      <c r="N14" s="38">
        <v>1.087</v>
      </c>
      <c r="O14" s="44">
        <f t="shared" si="0"/>
        <v>60028</v>
      </c>
      <c r="P14" s="97">
        <f t="shared" si="2"/>
        <v>0</v>
      </c>
      <c r="Q14" s="97">
        <f t="shared" si="3"/>
        <v>0</v>
      </c>
      <c r="R14" s="97">
        <f t="shared" si="4"/>
        <v>0</v>
      </c>
      <c r="S14" s="97">
        <f t="shared" si="5"/>
        <v>0</v>
      </c>
      <c r="T14" s="97">
        <f t="shared" si="6"/>
        <v>0</v>
      </c>
      <c r="U14" s="97">
        <f t="shared" si="7"/>
        <v>0</v>
      </c>
      <c r="V14" s="97">
        <f t="shared" si="8"/>
        <v>0</v>
      </c>
      <c r="W14" s="81">
        <v>1.024</v>
      </c>
      <c r="X14" s="97">
        <f t="shared" si="9"/>
        <v>0</v>
      </c>
      <c r="Y14" s="97">
        <f t="shared" si="10"/>
        <v>0</v>
      </c>
      <c r="Z14" s="97">
        <f t="shared" si="11"/>
        <v>0</v>
      </c>
      <c r="AA14" s="97">
        <f t="shared" si="12"/>
        <v>0</v>
      </c>
      <c r="AB14" s="97">
        <f t="shared" si="13"/>
        <v>0</v>
      </c>
      <c r="AC14" s="97">
        <f t="shared" si="14"/>
        <v>0</v>
      </c>
      <c r="AD14" s="97">
        <f t="shared" si="15"/>
        <v>0</v>
      </c>
    </row>
    <row r="15" spans="1:30" s="23" customFormat="1" ht="15.75" customHeight="1">
      <c r="A15" s="39">
        <v>7</v>
      </c>
      <c r="B15" s="36" t="s">
        <v>32</v>
      </c>
      <c r="C15" s="37">
        <v>5</v>
      </c>
      <c r="D15" s="103"/>
      <c r="E15" s="103"/>
      <c r="F15" s="103"/>
      <c r="G15" s="103"/>
      <c r="H15" s="102"/>
      <c r="I15" s="102"/>
      <c r="J15" s="44">
        <v>51951</v>
      </c>
      <c r="K15" s="44">
        <v>3273</v>
      </c>
      <c r="L15" s="44">
        <f t="shared" si="1"/>
        <v>55224</v>
      </c>
      <c r="M15" s="38">
        <v>1</v>
      </c>
      <c r="N15" s="38">
        <v>1.534</v>
      </c>
      <c r="O15" s="44">
        <f t="shared" si="0"/>
        <v>84714</v>
      </c>
      <c r="P15" s="97">
        <f t="shared" si="2"/>
        <v>0</v>
      </c>
      <c r="Q15" s="97">
        <f t="shared" si="3"/>
        <v>0</v>
      </c>
      <c r="R15" s="97">
        <f t="shared" si="4"/>
        <v>0</v>
      </c>
      <c r="S15" s="97">
        <f t="shared" si="5"/>
        <v>0</v>
      </c>
      <c r="T15" s="97">
        <f t="shared" si="6"/>
        <v>0</v>
      </c>
      <c r="U15" s="97">
        <f t="shared" si="7"/>
        <v>0</v>
      </c>
      <c r="V15" s="97">
        <f t="shared" si="8"/>
        <v>0</v>
      </c>
      <c r="W15" s="81">
        <v>0.839</v>
      </c>
      <c r="X15" s="97">
        <f t="shared" si="9"/>
        <v>0</v>
      </c>
      <c r="Y15" s="97">
        <f t="shared" si="10"/>
        <v>0</v>
      </c>
      <c r="Z15" s="97">
        <f t="shared" si="11"/>
        <v>0</v>
      </c>
      <c r="AA15" s="97">
        <f t="shared" si="12"/>
        <v>0</v>
      </c>
      <c r="AB15" s="97">
        <f t="shared" si="13"/>
        <v>0</v>
      </c>
      <c r="AC15" s="97">
        <f t="shared" si="14"/>
        <v>0</v>
      </c>
      <c r="AD15" s="97">
        <f t="shared" si="15"/>
        <v>0</v>
      </c>
    </row>
    <row r="16" spans="1:30" s="41" customFormat="1" ht="15.75">
      <c r="A16" s="39">
        <v>8</v>
      </c>
      <c r="B16" s="40" t="s">
        <v>33</v>
      </c>
      <c r="C16" s="37">
        <v>5</v>
      </c>
      <c r="D16" s="103"/>
      <c r="E16" s="103"/>
      <c r="F16" s="103"/>
      <c r="G16" s="103"/>
      <c r="H16" s="102"/>
      <c r="I16" s="102"/>
      <c r="J16" s="44">
        <v>51951</v>
      </c>
      <c r="K16" s="44">
        <v>3273</v>
      </c>
      <c r="L16" s="44">
        <f t="shared" si="1"/>
        <v>55224</v>
      </c>
      <c r="M16" s="38">
        <v>1</v>
      </c>
      <c r="N16" s="38">
        <v>1.25</v>
      </c>
      <c r="O16" s="44">
        <f t="shared" si="0"/>
        <v>69030</v>
      </c>
      <c r="P16" s="97">
        <f t="shared" si="2"/>
        <v>0</v>
      </c>
      <c r="Q16" s="97">
        <f t="shared" si="3"/>
        <v>0</v>
      </c>
      <c r="R16" s="97">
        <f t="shared" si="4"/>
        <v>0</v>
      </c>
      <c r="S16" s="97">
        <f t="shared" si="5"/>
        <v>0</v>
      </c>
      <c r="T16" s="97">
        <f t="shared" si="6"/>
        <v>0</v>
      </c>
      <c r="U16" s="97">
        <f t="shared" si="7"/>
        <v>0</v>
      </c>
      <c r="V16" s="97">
        <f t="shared" si="8"/>
        <v>0</v>
      </c>
      <c r="W16" s="81">
        <v>0.902</v>
      </c>
      <c r="X16" s="97">
        <f t="shared" si="9"/>
        <v>0</v>
      </c>
      <c r="Y16" s="97">
        <f t="shared" si="10"/>
        <v>0</v>
      </c>
      <c r="Z16" s="97">
        <f t="shared" si="11"/>
        <v>0</v>
      </c>
      <c r="AA16" s="97">
        <f t="shared" si="12"/>
        <v>0</v>
      </c>
      <c r="AB16" s="97">
        <f t="shared" si="13"/>
        <v>0</v>
      </c>
      <c r="AC16" s="97">
        <f t="shared" si="14"/>
        <v>0</v>
      </c>
      <c r="AD16" s="97">
        <f t="shared" si="15"/>
        <v>0</v>
      </c>
    </row>
    <row r="17" spans="1:30" s="23" customFormat="1" ht="18" customHeight="1">
      <c r="A17" s="39">
        <v>9</v>
      </c>
      <c r="B17" s="36" t="s">
        <v>34</v>
      </c>
      <c r="C17" s="37">
        <v>5</v>
      </c>
      <c r="D17" s="103"/>
      <c r="E17" s="103"/>
      <c r="F17" s="103"/>
      <c r="G17" s="103"/>
      <c r="H17" s="103"/>
      <c r="I17" s="103"/>
      <c r="J17" s="44">
        <v>51951</v>
      </c>
      <c r="K17" s="44">
        <v>3273</v>
      </c>
      <c r="L17" s="44">
        <f t="shared" si="1"/>
        <v>55224</v>
      </c>
      <c r="M17" s="42"/>
      <c r="N17" s="38"/>
      <c r="O17" s="44"/>
      <c r="P17" s="97">
        <f t="shared" si="2"/>
        <v>0</v>
      </c>
      <c r="Q17" s="97">
        <f t="shared" si="3"/>
        <v>0</v>
      </c>
      <c r="R17" s="97">
        <f t="shared" si="4"/>
        <v>0</v>
      </c>
      <c r="S17" s="97">
        <f t="shared" si="5"/>
        <v>0</v>
      </c>
      <c r="T17" s="97">
        <f t="shared" si="6"/>
        <v>0</v>
      </c>
      <c r="U17" s="97">
        <f t="shared" si="7"/>
        <v>0</v>
      </c>
      <c r="V17" s="97">
        <f t="shared" si="8"/>
        <v>0</v>
      </c>
      <c r="W17" s="81">
        <v>0.675</v>
      </c>
      <c r="X17" s="97">
        <f t="shared" si="9"/>
        <v>0</v>
      </c>
      <c r="Y17" s="97">
        <f t="shared" si="10"/>
        <v>0</v>
      </c>
      <c r="Z17" s="97">
        <f t="shared" si="11"/>
        <v>0</v>
      </c>
      <c r="AA17" s="97">
        <f t="shared" si="12"/>
        <v>0</v>
      </c>
      <c r="AB17" s="97">
        <f t="shared" si="13"/>
        <v>0</v>
      </c>
      <c r="AC17" s="97">
        <f t="shared" si="14"/>
        <v>0</v>
      </c>
      <c r="AD17" s="97">
        <f t="shared" si="15"/>
        <v>0</v>
      </c>
    </row>
    <row r="18" spans="1:30" s="23" customFormat="1" ht="15.75">
      <c r="A18" s="39">
        <v>10</v>
      </c>
      <c r="B18" s="22" t="s">
        <v>35</v>
      </c>
      <c r="C18" s="37">
        <v>5</v>
      </c>
      <c r="D18" s="103"/>
      <c r="E18" s="103"/>
      <c r="F18" s="103"/>
      <c r="G18" s="103"/>
      <c r="H18" s="103"/>
      <c r="I18" s="103"/>
      <c r="J18" s="44">
        <v>51951</v>
      </c>
      <c r="K18" s="44">
        <v>3273</v>
      </c>
      <c r="L18" s="44">
        <f t="shared" si="1"/>
        <v>55224</v>
      </c>
      <c r="M18" s="42">
        <v>1.124</v>
      </c>
      <c r="N18" s="38">
        <v>3.571</v>
      </c>
      <c r="O18" s="44">
        <f t="shared" si="0"/>
        <v>203647</v>
      </c>
      <c r="P18" s="97">
        <f t="shared" si="2"/>
        <v>0</v>
      </c>
      <c r="Q18" s="97">
        <f t="shared" si="3"/>
        <v>0</v>
      </c>
      <c r="R18" s="97">
        <f t="shared" si="4"/>
        <v>0</v>
      </c>
      <c r="S18" s="97">
        <f t="shared" si="5"/>
        <v>0</v>
      </c>
      <c r="T18" s="97">
        <f t="shared" si="6"/>
        <v>0</v>
      </c>
      <c r="U18" s="97">
        <f t="shared" si="7"/>
        <v>0</v>
      </c>
      <c r="V18" s="97">
        <f t="shared" si="8"/>
        <v>0</v>
      </c>
      <c r="W18" s="81">
        <v>1.036</v>
      </c>
      <c r="X18" s="97">
        <f t="shared" si="9"/>
        <v>0</v>
      </c>
      <c r="Y18" s="97">
        <f t="shared" si="10"/>
        <v>0</v>
      </c>
      <c r="Z18" s="97">
        <f t="shared" si="11"/>
        <v>0</v>
      </c>
      <c r="AA18" s="97">
        <f t="shared" si="12"/>
        <v>0</v>
      </c>
      <c r="AB18" s="97">
        <f t="shared" si="13"/>
        <v>0</v>
      </c>
      <c r="AC18" s="97">
        <f t="shared" si="14"/>
        <v>0</v>
      </c>
      <c r="AD18" s="97">
        <f t="shared" si="15"/>
        <v>0</v>
      </c>
    </row>
    <row r="19" spans="1:30" s="23" customFormat="1" ht="15.75">
      <c r="A19" s="39">
        <v>11</v>
      </c>
      <c r="B19" s="22" t="s">
        <v>36</v>
      </c>
      <c r="C19" s="37">
        <v>5</v>
      </c>
      <c r="D19" s="103"/>
      <c r="E19" s="103"/>
      <c r="F19" s="103"/>
      <c r="G19" s="103"/>
      <c r="H19" s="103"/>
      <c r="I19" s="103"/>
      <c r="J19" s="44">
        <v>51951</v>
      </c>
      <c r="K19" s="44">
        <v>3273</v>
      </c>
      <c r="L19" s="44">
        <f t="shared" si="1"/>
        <v>55224</v>
      </c>
      <c r="M19" s="42">
        <v>1.124</v>
      </c>
      <c r="N19" s="38">
        <v>5.5556</v>
      </c>
      <c r="O19" s="44">
        <f t="shared" si="0"/>
        <v>313244</v>
      </c>
      <c r="P19" s="97">
        <f t="shared" si="2"/>
        <v>0</v>
      </c>
      <c r="Q19" s="97">
        <f t="shared" si="3"/>
        <v>0</v>
      </c>
      <c r="R19" s="97">
        <f t="shared" si="4"/>
        <v>0</v>
      </c>
      <c r="S19" s="97">
        <f t="shared" si="5"/>
        <v>0</v>
      </c>
      <c r="T19" s="97">
        <f t="shared" si="6"/>
        <v>0</v>
      </c>
      <c r="U19" s="97">
        <f t="shared" si="7"/>
        <v>0</v>
      </c>
      <c r="V19" s="97">
        <f t="shared" si="8"/>
        <v>0</v>
      </c>
      <c r="W19" s="81">
        <v>1.185</v>
      </c>
      <c r="X19" s="97">
        <f t="shared" si="9"/>
        <v>0</v>
      </c>
      <c r="Y19" s="97">
        <f t="shared" si="10"/>
        <v>0</v>
      </c>
      <c r="Z19" s="97">
        <f t="shared" si="11"/>
        <v>0</v>
      </c>
      <c r="AA19" s="97">
        <f t="shared" si="12"/>
        <v>0</v>
      </c>
      <c r="AB19" s="97">
        <f t="shared" si="13"/>
        <v>0</v>
      </c>
      <c r="AC19" s="97">
        <f t="shared" si="14"/>
        <v>0</v>
      </c>
      <c r="AD19" s="97">
        <f t="shared" si="15"/>
        <v>0</v>
      </c>
    </row>
    <row r="20" spans="1:30" s="23" customFormat="1" ht="15.75">
      <c r="A20" s="39">
        <v>12</v>
      </c>
      <c r="B20" s="22" t="s">
        <v>37</v>
      </c>
      <c r="C20" s="37">
        <v>5</v>
      </c>
      <c r="D20" s="103"/>
      <c r="E20" s="103"/>
      <c r="F20" s="103"/>
      <c r="G20" s="103"/>
      <c r="H20" s="103"/>
      <c r="I20" s="103"/>
      <c r="J20" s="44">
        <v>51951</v>
      </c>
      <c r="K20" s="44">
        <v>3273</v>
      </c>
      <c r="L20" s="44">
        <f t="shared" si="1"/>
        <v>55224</v>
      </c>
      <c r="M20" s="42">
        <v>1.124</v>
      </c>
      <c r="N20" s="38">
        <v>5</v>
      </c>
      <c r="O20" s="44">
        <f t="shared" si="0"/>
        <v>282562</v>
      </c>
      <c r="P20" s="97">
        <f t="shared" si="2"/>
        <v>0</v>
      </c>
      <c r="Q20" s="97">
        <f t="shared" si="3"/>
        <v>0</v>
      </c>
      <c r="R20" s="97">
        <f t="shared" si="4"/>
        <v>0</v>
      </c>
      <c r="S20" s="97">
        <f t="shared" si="5"/>
        <v>0</v>
      </c>
      <c r="T20" s="97">
        <f t="shared" si="6"/>
        <v>0</v>
      </c>
      <c r="U20" s="97">
        <f t="shared" si="7"/>
        <v>0</v>
      </c>
      <c r="V20" s="97">
        <f t="shared" si="8"/>
        <v>0</v>
      </c>
      <c r="W20" s="81">
        <v>0.957</v>
      </c>
      <c r="X20" s="97">
        <f t="shared" si="9"/>
        <v>0</v>
      </c>
      <c r="Y20" s="97">
        <f t="shared" si="10"/>
        <v>0</v>
      </c>
      <c r="Z20" s="97">
        <f t="shared" si="11"/>
        <v>0</v>
      </c>
      <c r="AA20" s="97">
        <f t="shared" si="12"/>
        <v>0</v>
      </c>
      <c r="AB20" s="97">
        <f t="shared" si="13"/>
        <v>0</v>
      </c>
      <c r="AC20" s="97">
        <f t="shared" si="14"/>
        <v>0</v>
      </c>
      <c r="AD20" s="97">
        <f t="shared" si="15"/>
        <v>0</v>
      </c>
    </row>
    <row r="21" spans="1:30" s="23" customFormat="1" ht="15.75">
      <c r="A21" s="39">
        <v>13</v>
      </c>
      <c r="B21" s="22" t="s">
        <v>38</v>
      </c>
      <c r="C21" s="37">
        <v>5</v>
      </c>
      <c r="D21" s="103"/>
      <c r="E21" s="103"/>
      <c r="F21" s="103"/>
      <c r="G21" s="103"/>
      <c r="H21" s="103"/>
      <c r="I21" s="103"/>
      <c r="J21" s="44">
        <v>51951</v>
      </c>
      <c r="K21" s="44">
        <v>3273</v>
      </c>
      <c r="L21" s="44">
        <f t="shared" si="1"/>
        <v>55224</v>
      </c>
      <c r="M21" s="42">
        <v>1.124</v>
      </c>
      <c r="N21" s="38">
        <v>3.125</v>
      </c>
      <c r="O21" s="44">
        <f t="shared" si="0"/>
        <v>179017</v>
      </c>
      <c r="P21" s="97">
        <f t="shared" si="2"/>
        <v>0</v>
      </c>
      <c r="Q21" s="97">
        <f t="shared" si="3"/>
        <v>0</v>
      </c>
      <c r="R21" s="97">
        <f t="shared" si="4"/>
        <v>0</v>
      </c>
      <c r="S21" s="97">
        <f t="shared" si="5"/>
        <v>0</v>
      </c>
      <c r="T21" s="97">
        <f t="shared" si="6"/>
        <v>0</v>
      </c>
      <c r="U21" s="97">
        <f t="shared" si="7"/>
        <v>0</v>
      </c>
      <c r="V21" s="97">
        <f t="shared" si="8"/>
        <v>0</v>
      </c>
      <c r="W21" s="81">
        <v>0.899</v>
      </c>
      <c r="X21" s="97">
        <f t="shared" si="9"/>
        <v>0</v>
      </c>
      <c r="Y21" s="97">
        <f t="shared" si="10"/>
        <v>0</v>
      </c>
      <c r="Z21" s="97">
        <f t="shared" si="11"/>
        <v>0</v>
      </c>
      <c r="AA21" s="97">
        <f t="shared" si="12"/>
        <v>0</v>
      </c>
      <c r="AB21" s="97">
        <f t="shared" si="13"/>
        <v>0</v>
      </c>
      <c r="AC21" s="97">
        <f t="shared" si="14"/>
        <v>0</v>
      </c>
      <c r="AD21" s="97">
        <f t="shared" si="15"/>
        <v>0</v>
      </c>
    </row>
    <row r="22" spans="1:30" s="23" customFormat="1" ht="19.5" customHeight="1">
      <c r="A22" s="39">
        <v>14</v>
      </c>
      <c r="B22" s="22" t="s">
        <v>39</v>
      </c>
      <c r="C22" s="37">
        <v>5</v>
      </c>
      <c r="D22" s="103"/>
      <c r="E22" s="103"/>
      <c r="F22" s="103"/>
      <c r="G22" s="103"/>
      <c r="H22" s="103"/>
      <c r="I22" s="103"/>
      <c r="J22" s="44">
        <v>51951</v>
      </c>
      <c r="K22" s="44">
        <v>3273</v>
      </c>
      <c r="L22" s="44">
        <f t="shared" si="1"/>
        <v>55224</v>
      </c>
      <c r="M22" s="42"/>
      <c r="N22" s="38"/>
      <c r="O22" s="44"/>
      <c r="P22" s="97">
        <f t="shared" si="2"/>
        <v>0</v>
      </c>
      <c r="Q22" s="97">
        <f t="shared" si="3"/>
        <v>0</v>
      </c>
      <c r="R22" s="97">
        <f t="shared" si="4"/>
        <v>0</v>
      </c>
      <c r="S22" s="97">
        <f t="shared" si="5"/>
        <v>0</v>
      </c>
      <c r="T22" s="97">
        <f t="shared" si="6"/>
        <v>0</v>
      </c>
      <c r="U22" s="97">
        <f t="shared" si="7"/>
        <v>0</v>
      </c>
      <c r="V22" s="97">
        <f t="shared" si="8"/>
        <v>0</v>
      </c>
      <c r="W22" s="81">
        <v>1.127</v>
      </c>
      <c r="X22" s="97">
        <f t="shared" si="9"/>
        <v>0</v>
      </c>
      <c r="Y22" s="97">
        <f t="shared" si="10"/>
        <v>0</v>
      </c>
      <c r="Z22" s="97">
        <f t="shared" si="11"/>
        <v>0</v>
      </c>
      <c r="AA22" s="97">
        <f t="shared" si="12"/>
        <v>0</v>
      </c>
      <c r="AB22" s="97">
        <f t="shared" si="13"/>
        <v>0</v>
      </c>
      <c r="AC22" s="97">
        <f t="shared" si="14"/>
        <v>0</v>
      </c>
      <c r="AD22" s="97">
        <f t="shared" si="15"/>
        <v>0</v>
      </c>
    </row>
    <row r="23" spans="1:30" s="23" customFormat="1" ht="15.75">
      <c r="A23" s="39">
        <v>15</v>
      </c>
      <c r="B23" s="22" t="s">
        <v>40</v>
      </c>
      <c r="C23" s="37">
        <v>5</v>
      </c>
      <c r="D23" s="103"/>
      <c r="E23" s="103"/>
      <c r="F23" s="103"/>
      <c r="G23" s="103"/>
      <c r="H23" s="103"/>
      <c r="I23" s="103"/>
      <c r="J23" s="44">
        <v>51951</v>
      </c>
      <c r="K23" s="44">
        <v>3273</v>
      </c>
      <c r="L23" s="44">
        <f t="shared" si="1"/>
        <v>55224</v>
      </c>
      <c r="M23" s="42">
        <v>1.124</v>
      </c>
      <c r="N23" s="38">
        <v>1.786</v>
      </c>
      <c r="O23" s="44">
        <f t="shared" si="0"/>
        <v>105072</v>
      </c>
      <c r="P23" s="97">
        <f t="shared" si="2"/>
        <v>0</v>
      </c>
      <c r="Q23" s="97">
        <f t="shared" si="3"/>
        <v>0</v>
      </c>
      <c r="R23" s="97">
        <f t="shared" si="4"/>
        <v>0</v>
      </c>
      <c r="S23" s="97">
        <f t="shared" si="5"/>
        <v>0</v>
      </c>
      <c r="T23" s="97">
        <f t="shared" si="6"/>
        <v>0</v>
      </c>
      <c r="U23" s="97">
        <f t="shared" si="7"/>
        <v>0</v>
      </c>
      <c r="V23" s="97">
        <f t="shared" si="8"/>
        <v>0</v>
      </c>
      <c r="W23" s="81">
        <v>0.953</v>
      </c>
      <c r="X23" s="97">
        <f t="shared" si="9"/>
        <v>0</v>
      </c>
      <c r="Y23" s="97">
        <f t="shared" si="10"/>
        <v>0</v>
      </c>
      <c r="Z23" s="97">
        <f t="shared" si="11"/>
        <v>0</v>
      </c>
      <c r="AA23" s="97">
        <f t="shared" si="12"/>
        <v>0</v>
      </c>
      <c r="AB23" s="97">
        <f t="shared" si="13"/>
        <v>0</v>
      </c>
      <c r="AC23" s="97">
        <f t="shared" si="14"/>
        <v>0</v>
      </c>
      <c r="AD23" s="97">
        <f t="shared" si="15"/>
        <v>0</v>
      </c>
    </row>
    <row r="24" spans="1:30" s="23" customFormat="1" ht="15.75" customHeight="1">
      <c r="A24" s="39">
        <v>16</v>
      </c>
      <c r="B24" s="22" t="s">
        <v>41</v>
      </c>
      <c r="C24" s="37">
        <v>5</v>
      </c>
      <c r="D24" s="103"/>
      <c r="E24" s="103"/>
      <c r="F24" s="103"/>
      <c r="G24" s="103"/>
      <c r="H24" s="103"/>
      <c r="I24" s="103"/>
      <c r="J24" s="44">
        <v>51951</v>
      </c>
      <c r="K24" s="44">
        <v>3273</v>
      </c>
      <c r="L24" s="44">
        <f t="shared" si="1"/>
        <v>55224</v>
      </c>
      <c r="M24" s="42">
        <v>1.124</v>
      </c>
      <c r="N24" s="38">
        <v>5</v>
      </c>
      <c r="O24" s="44">
        <f t="shared" si="0"/>
        <v>282562</v>
      </c>
      <c r="P24" s="97">
        <f t="shared" si="2"/>
        <v>0</v>
      </c>
      <c r="Q24" s="97">
        <f t="shared" si="3"/>
        <v>0</v>
      </c>
      <c r="R24" s="97">
        <f t="shared" si="4"/>
        <v>0</v>
      </c>
      <c r="S24" s="97">
        <f t="shared" si="5"/>
        <v>0</v>
      </c>
      <c r="T24" s="97">
        <f t="shared" si="6"/>
        <v>0</v>
      </c>
      <c r="U24" s="97">
        <f t="shared" si="7"/>
        <v>0</v>
      </c>
      <c r="V24" s="97">
        <f t="shared" si="8"/>
        <v>0</v>
      </c>
      <c r="W24" s="81">
        <v>0.766</v>
      </c>
      <c r="X24" s="97">
        <f t="shared" si="9"/>
        <v>0</v>
      </c>
      <c r="Y24" s="97">
        <f t="shared" si="10"/>
        <v>0</v>
      </c>
      <c r="Z24" s="97">
        <f t="shared" si="11"/>
        <v>0</v>
      </c>
      <c r="AA24" s="97">
        <f t="shared" si="12"/>
        <v>0</v>
      </c>
      <c r="AB24" s="97">
        <f t="shared" si="13"/>
        <v>0</v>
      </c>
      <c r="AC24" s="97">
        <f t="shared" si="14"/>
        <v>0</v>
      </c>
      <c r="AD24" s="97">
        <f t="shared" si="15"/>
        <v>0</v>
      </c>
    </row>
    <row r="25" spans="1:30" s="23" customFormat="1" ht="15.75">
      <c r="A25" s="39">
        <v>17</v>
      </c>
      <c r="B25" s="22" t="s">
        <v>42</v>
      </c>
      <c r="C25" s="37">
        <v>5</v>
      </c>
      <c r="D25" s="103"/>
      <c r="E25" s="103"/>
      <c r="F25" s="103"/>
      <c r="G25" s="103"/>
      <c r="H25" s="103"/>
      <c r="I25" s="103"/>
      <c r="J25" s="44">
        <v>51951</v>
      </c>
      <c r="K25" s="44">
        <v>3273</v>
      </c>
      <c r="L25" s="44">
        <f t="shared" si="1"/>
        <v>55224</v>
      </c>
      <c r="M25" s="42"/>
      <c r="N25" s="38"/>
      <c r="O25" s="44"/>
      <c r="P25" s="97">
        <f t="shared" si="2"/>
        <v>0</v>
      </c>
      <c r="Q25" s="97">
        <f t="shared" si="3"/>
        <v>0</v>
      </c>
      <c r="R25" s="97">
        <f t="shared" si="4"/>
        <v>0</v>
      </c>
      <c r="S25" s="97">
        <f t="shared" si="5"/>
        <v>0</v>
      </c>
      <c r="T25" s="97">
        <f t="shared" si="6"/>
        <v>0</v>
      </c>
      <c r="U25" s="97">
        <f t="shared" si="7"/>
        <v>0</v>
      </c>
      <c r="V25" s="97">
        <f t="shared" si="8"/>
        <v>0</v>
      </c>
      <c r="W25" s="81">
        <v>0.829</v>
      </c>
      <c r="X25" s="97">
        <f t="shared" si="9"/>
        <v>0</v>
      </c>
      <c r="Y25" s="97">
        <f t="shared" si="10"/>
        <v>0</v>
      </c>
      <c r="Z25" s="97">
        <f t="shared" si="11"/>
        <v>0</v>
      </c>
      <c r="AA25" s="97">
        <f t="shared" si="12"/>
        <v>0</v>
      </c>
      <c r="AB25" s="97">
        <f t="shared" si="13"/>
        <v>0</v>
      </c>
      <c r="AC25" s="97">
        <f t="shared" si="14"/>
        <v>0</v>
      </c>
      <c r="AD25" s="97">
        <f t="shared" si="15"/>
        <v>0</v>
      </c>
    </row>
    <row r="26" spans="1:30" s="23" customFormat="1" ht="15.75">
      <c r="A26" s="39">
        <v>18</v>
      </c>
      <c r="B26" s="22" t="s">
        <v>43</v>
      </c>
      <c r="C26" s="37">
        <v>5</v>
      </c>
      <c r="D26" s="103"/>
      <c r="E26" s="103"/>
      <c r="F26" s="103"/>
      <c r="G26" s="103"/>
      <c r="H26" s="103"/>
      <c r="I26" s="103"/>
      <c r="J26" s="44">
        <v>51951</v>
      </c>
      <c r="K26" s="44">
        <v>3273</v>
      </c>
      <c r="L26" s="44">
        <f t="shared" si="1"/>
        <v>55224</v>
      </c>
      <c r="M26" s="42">
        <v>1.124</v>
      </c>
      <c r="N26" s="38">
        <v>1.22</v>
      </c>
      <c r="O26" s="44">
        <f t="shared" si="0"/>
        <v>73815</v>
      </c>
      <c r="P26" s="97">
        <f t="shared" si="2"/>
        <v>0</v>
      </c>
      <c r="Q26" s="97">
        <f t="shared" si="3"/>
        <v>0</v>
      </c>
      <c r="R26" s="97">
        <f t="shared" si="4"/>
        <v>0</v>
      </c>
      <c r="S26" s="97">
        <f t="shared" si="5"/>
        <v>0</v>
      </c>
      <c r="T26" s="97">
        <f t="shared" si="6"/>
        <v>0</v>
      </c>
      <c r="U26" s="97">
        <f t="shared" si="7"/>
        <v>0</v>
      </c>
      <c r="V26" s="97">
        <f t="shared" si="8"/>
        <v>0</v>
      </c>
      <c r="W26" s="81">
        <v>0.972</v>
      </c>
      <c r="X26" s="97">
        <f t="shared" si="9"/>
        <v>0</v>
      </c>
      <c r="Y26" s="97">
        <f t="shared" si="10"/>
        <v>0</v>
      </c>
      <c r="Z26" s="97">
        <f t="shared" si="11"/>
        <v>0</v>
      </c>
      <c r="AA26" s="97">
        <f t="shared" si="12"/>
        <v>0</v>
      </c>
      <c r="AB26" s="97">
        <f t="shared" si="13"/>
        <v>0</v>
      </c>
      <c r="AC26" s="97">
        <f t="shared" si="14"/>
        <v>0</v>
      </c>
      <c r="AD26" s="97">
        <f t="shared" si="15"/>
        <v>0</v>
      </c>
    </row>
    <row r="27" spans="1:30" s="23" customFormat="1" ht="15.75" customHeight="1">
      <c r="A27" s="39">
        <v>19</v>
      </c>
      <c r="B27" s="22" t="s">
        <v>44</v>
      </c>
      <c r="C27" s="37">
        <v>5</v>
      </c>
      <c r="D27" s="106"/>
      <c r="E27" s="103"/>
      <c r="F27" s="103"/>
      <c r="G27" s="103"/>
      <c r="H27" s="103"/>
      <c r="I27" s="103"/>
      <c r="J27" s="44">
        <v>51951</v>
      </c>
      <c r="K27" s="44">
        <v>3273</v>
      </c>
      <c r="L27" s="44">
        <f t="shared" si="1"/>
        <v>55224</v>
      </c>
      <c r="M27" s="42"/>
      <c r="N27" s="38"/>
      <c r="O27" s="44"/>
      <c r="P27" s="97">
        <f t="shared" si="2"/>
        <v>0</v>
      </c>
      <c r="Q27" s="97">
        <f t="shared" si="3"/>
        <v>0</v>
      </c>
      <c r="R27" s="97">
        <f t="shared" si="4"/>
        <v>0</v>
      </c>
      <c r="S27" s="97">
        <f t="shared" si="5"/>
        <v>0</v>
      </c>
      <c r="T27" s="97">
        <f t="shared" si="6"/>
        <v>0</v>
      </c>
      <c r="U27" s="97">
        <f t="shared" si="7"/>
        <v>0</v>
      </c>
      <c r="V27" s="97">
        <f t="shared" si="8"/>
        <v>0</v>
      </c>
      <c r="W27" s="81">
        <v>0.914</v>
      </c>
      <c r="X27" s="97">
        <f t="shared" si="9"/>
        <v>0</v>
      </c>
      <c r="Y27" s="97">
        <f t="shared" si="10"/>
        <v>0</v>
      </c>
      <c r="Z27" s="97">
        <f t="shared" si="11"/>
        <v>0</v>
      </c>
      <c r="AA27" s="97">
        <f t="shared" si="12"/>
        <v>0</v>
      </c>
      <c r="AB27" s="97">
        <f t="shared" si="13"/>
        <v>0</v>
      </c>
      <c r="AC27" s="97">
        <f t="shared" si="14"/>
        <v>0</v>
      </c>
      <c r="AD27" s="97">
        <f t="shared" si="15"/>
        <v>0</v>
      </c>
    </row>
    <row r="28" spans="1:30" s="23" customFormat="1" ht="15.75" customHeight="1">
      <c r="A28" s="39">
        <v>20</v>
      </c>
      <c r="B28" s="22" t="s">
        <v>45</v>
      </c>
      <c r="C28" s="37">
        <v>5</v>
      </c>
      <c r="D28" s="103"/>
      <c r="E28" s="103"/>
      <c r="F28" s="103"/>
      <c r="G28" s="103"/>
      <c r="H28" s="103"/>
      <c r="I28" s="103"/>
      <c r="J28" s="44">
        <v>51951</v>
      </c>
      <c r="K28" s="44">
        <v>3273</v>
      </c>
      <c r="L28" s="44">
        <f t="shared" si="1"/>
        <v>55224</v>
      </c>
      <c r="M28" s="42">
        <v>1.124</v>
      </c>
      <c r="N28" s="38">
        <v>3.333</v>
      </c>
      <c r="O28" s="44">
        <f t="shared" si="0"/>
        <v>190504</v>
      </c>
      <c r="P28" s="97">
        <f t="shared" si="2"/>
        <v>0</v>
      </c>
      <c r="Q28" s="97">
        <f t="shared" si="3"/>
        <v>0</v>
      </c>
      <c r="R28" s="97">
        <f t="shared" si="4"/>
        <v>0</v>
      </c>
      <c r="S28" s="97">
        <f t="shared" si="5"/>
        <v>0</v>
      </c>
      <c r="T28" s="97">
        <f t="shared" si="6"/>
        <v>0</v>
      </c>
      <c r="U28" s="97">
        <f t="shared" si="7"/>
        <v>0</v>
      </c>
      <c r="V28" s="97">
        <f t="shared" si="8"/>
        <v>0</v>
      </c>
      <c r="W28" s="81">
        <v>0.842</v>
      </c>
      <c r="X28" s="97">
        <f t="shared" si="9"/>
        <v>0</v>
      </c>
      <c r="Y28" s="97">
        <f t="shared" si="10"/>
        <v>0</v>
      </c>
      <c r="Z28" s="97">
        <f t="shared" si="11"/>
        <v>0</v>
      </c>
      <c r="AA28" s="97">
        <f t="shared" si="12"/>
        <v>0</v>
      </c>
      <c r="AB28" s="97">
        <f t="shared" si="13"/>
        <v>0</v>
      </c>
      <c r="AC28" s="97">
        <f t="shared" si="14"/>
        <v>0</v>
      </c>
      <c r="AD28" s="97">
        <f t="shared" si="15"/>
        <v>0</v>
      </c>
    </row>
    <row r="29" spans="1:30" s="23" customFormat="1" ht="15.75" customHeight="1">
      <c r="A29" s="39">
        <v>21</v>
      </c>
      <c r="B29" s="22" t="s">
        <v>46</v>
      </c>
      <c r="C29" s="37">
        <v>5</v>
      </c>
      <c r="D29" s="103"/>
      <c r="E29" s="103"/>
      <c r="F29" s="103"/>
      <c r="G29" s="103"/>
      <c r="H29" s="103"/>
      <c r="I29" s="103"/>
      <c r="J29" s="44">
        <v>51951</v>
      </c>
      <c r="K29" s="44">
        <v>3273</v>
      </c>
      <c r="L29" s="44">
        <f t="shared" si="1"/>
        <v>55224</v>
      </c>
      <c r="M29" s="42">
        <v>1.124</v>
      </c>
      <c r="N29" s="38">
        <v>8.333</v>
      </c>
      <c r="O29" s="44">
        <f t="shared" si="0"/>
        <v>466624</v>
      </c>
      <c r="P29" s="97">
        <f t="shared" si="2"/>
        <v>0</v>
      </c>
      <c r="Q29" s="97">
        <f t="shared" si="3"/>
        <v>0</v>
      </c>
      <c r="R29" s="97">
        <f t="shared" si="4"/>
        <v>0</v>
      </c>
      <c r="S29" s="97">
        <f t="shared" si="5"/>
        <v>0</v>
      </c>
      <c r="T29" s="97">
        <f t="shared" si="6"/>
        <v>0</v>
      </c>
      <c r="U29" s="97">
        <f t="shared" si="7"/>
        <v>0</v>
      </c>
      <c r="V29" s="97">
        <f t="shared" si="8"/>
        <v>0</v>
      </c>
      <c r="W29" s="81">
        <v>1.03</v>
      </c>
      <c r="X29" s="97">
        <f t="shared" si="9"/>
        <v>0</v>
      </c>
      <c r="Y29" s="97">
        <f t="shared" si="10"/>
        <v>0</v>
      </c>
      <c r="Z29" s="97">
        <f t="shared" si="11"/>
        <v>0</v>
      </c>
      <c r="AA29" s="97">
        <f t="shared" si="12"/>
        <v>0</v>
      </c>
      <c r="AB29" s="97">
        <f t="shared" si="13"/>
        <v>0</v>
      </c>
      <c r="AC29" s="97">
        <f t="shared" si="14"/>
        <v>0</v>
      </c>
      <c r="AD29" s="97">
        <f t="shared" si="15"/>
        <v>0</v>
      </c>
    </row>
    <row r="30" spans="1:30" s="23" customFormat="1" ht="15.75" customHeight="1">
      <c r="A30" s="39">
        <v>22</v>
      </c>
      <c r="B30" s="22" t="s">
        <v>47</v>
      </c>
      <c r="C30" s="37">
        <v>5</v>
      </c>
      <c r="D30" s="103"/>
      <c r="E30" s="103"/>
      <c r="F30" s="103"/>
      <c r="G30" s="103"/>
      <c r="H30" s="103"/>
      <c r="I30" s="103"/>
      <c r="J30" s="44">
        <v>51951</v>
      </c>
      <c r="K30" s="44">
        <v>3273</v>
      </c>
      <c r="L30" s="44">
        <f t="shared" si="1"/>
        <v>55224</v>
      </c>
      <c r="M30" s="42"/>
      <c r="N30" s="38"/>
      <c r="O30" s="44"/>
      <c r="P30" s="97">
        <f t="shared" si="2"/>
        <v>0</v>
      </c>
      <c r="Q30" s="97">
        <f t="shared" si="3"/>
        <v>0</v>
      </c>
      <c r="R30" s="97">
        <f t="shared" si="4"/>
        <v>0</v>
      </c>
      <c r="S30" s="97">
        <f t="shared" si="5"/>
        <v>0</v>
      </c>
      <c r="T30" s="97">
        <f t="shared" si="6"/>
        <v>0</v>
      </c>
      <c r="U30" s="97">
        <f t="shared" si="7"/>
        <v>0</v>
      </c>
      <c r="V30" s="97">
        <f t="shared" si="8"/>
        <v>0</v>
      </c>
      <c r="W30" s="81">
        <v>0.795</v>
      </c>
      <c r="X30" s="97">
        <f t="shared" si="9"/>
        <v>0</v>
      </c>
      <c r="Y30" s="97">
        <f t="shared" si="10"/>
        <v>0</v>
      </c>
      <c r="Z30" s="97">
        <f t="shared" si="11"/>
        <v>0</v>
      </c>
      <c r="AA30" s="97">
        <f t="shared" si="12"/>
        <v>0</v>
      </c>
      <c r="AB30" s="97">
        <f t="shared" si="13"/>
        <v>0</v>
      </c>
      <c r="AC30" s="97">
        <f t="shared" si="14"/>
        <v>0</v>
      </c>
      <c r="AD30" s="97">
        <f t="shared" si="15"/>
        <v>0</v>
      </c>
    </row>
    <row r="31" spans="1:30" s="23" customFormat="1" ht="15.75" customHeight="1">
      <c r="A31" s="39">
        <v>23</v>
      </c>
      <c r="B31" s="22" t="s">
        <v>48</v>
      </c>
      <c r="C31" s="37">
        <v>5</v>
      </c>
      <c r="D31" s="103"/>
      <c r="E31" s="103"/>
      <c r="F31" s="103"/>
      <c r="G31" s="103"/>
      <c r="H31" s="103"/>
      <c r="I31" s="103"/>
      <c r="J31" s="44">
        <v>51951</v>
      </c>
      <c r="K31" s="44">
        <v>3273</v>
      </c>
      <c r="L31" s="44">
        <f t="shared" si="1"/>
        <v>55224</v>
      </c>
      <c r="M31" s="42"/>
      <c r="N31" s="38"/>
      <c r="O31" s="44"/>
      <c r="P31" s="97">
        <f t="shared" si="2"/>
        <v>0</v>
      </c>
      <c r="Q31" s="97">
        <f t="shared" si="3"/>
        <v>0</v>
      </c>
      <c r="R31" s="97">
        <f t="shared" si="4"/>
        <v>0</v>
      </c>
      <c r="S31" s="97">
        <f t="shared" si="5"/>
        <v>0</v>
      </c>
      <c r="T31" s="97">
        <f t="shared" si="6"/>
        <v>0</v>
      </c>
      <c r="U31" s="97">
        <f t="shared" si="7"/>
        <v>0</v>
      </c>
      <c r="V31" s="97">
        <f t="shared" si="8"/>
        <v>0</v>
      </c>
      <c r="W31" s="81">
        <v>1.149</v>
      </c>
      <c r="X31" s="97">
        <f t="shared" si="9"/>
        <v>0</v>
      </c>
      <c r="Y31" s="97">
        <f t="shared" si="10"/>
        <v>0</v>
      </c>
      <c r="Z31" s="97">
        <f t="shared" si="11"/>
        <v>0</v>
      </c>
      <c r="AA31" s="97">
        <f t="shared" si="12"/>
        <v>0</v>
      </c>
      <c r="AB31" s="97">
        <f t="shared" si="13"/>
        <v>0</v>
      </c>
      <c r="AC31" s="97">
        <f t="shared" si="14"/>
        <v>0</v>
      </c>
      <c r="AD31" s="97">
        <f t="shared" si="15"/>
        <v>0</v>
      </c>
    </row>
    <row r="32" spans="1:30" s="23" customFormat="1" ht="15.75" customHeight="1">
      <c r="A32" s="39">
        <v>24</v>
      </c>
      <c r="B32" s="22" t="s">
        <v>49</v>
      </c>
      <c r="C32" s="37">
        <v>5</v>
      </c>
      <c r="D32" s="103"/>
      <c r="E32" s="103"/>
      <c r="F32" s="103"/>
      <c r="G32" s="103"/>
      <c r="H32" s="103"/>
      <c r="I32" s="103"/>
      <c r="J32" s="44">
        <v>51951</v>
      </c>
      <c r="K32" s="44">
        <v>3273</v>
      </c>
      <c r="L32" s="44">
        <f t="shared" si="1"/>
        <v>55224</v>
      </c>
      <c r="M32" s="42">
        <v>1.124</v>
      </c>
      <c r="N32" s="38">
        <v>10</v>
      </c>
      <c r="O32" s="44">
        <f t="shared" si="0"/>
        <v>558682</v>
      </c>
      <c r="P32" s="97">
        <f t="shared" si="2"/>
        <v>0</v>
      </c>
      <c r="Q32" s="97">
        <f t="shared" si="3"/>
        <v>0</v>
      </c>
      <c r="R32" s="97">
        <f t="shared" si="4"/>
        <v>0</v>
      </c>
      <c r="S32" s="97">
        <f t="shared" si="5"/>
        <v>0</v>
      </c>
      <c r="T32" s="97">
        <f t="shared" si="6"/>
        <v>0</v>
      </c>
      <c r="U32" s="97">
        <f t="shared" si="7"/>
        <v>0</v>
      </c>
      <c r="V32" s="97">
        <f t="shared" si="8"/>
        <v>0</v>
      </c>
      <c r="W32" s="81">
        <v>0.834</v>
      </c>
      <c r="X32" s="97">
        <f t="shared" si="9"/>
        <v>0</v>
      </c>
      <c r="Y32" s="97">
        <f t="shared" si="10"/>
        <v>0</v>
      </c>
      <c r="Z32" s="97">
        <f t="shared" si="11"/>
        <v>0</v>
      </c>
      <c r="AA32" s="97">
        <f t="shared" si="12"/>
        <v>0</v>
      </c>
      <c r="AB32" s="97">
        <f t="shared" si="13"/>
        <v>0</v>
      </c>
      <c r="AC32" s="97">
        <f t="shared" si="14"/>
        <v>0</v>
      </c>
      <c r="AD32" s="97">
        <f t="shared" si="15"/>
        <v>0</v>
      </c>
    </row>
    <row r="33" spans="1:30" s="23" customFormat="1" ht="15.75" customHeight="1">
      <c r="A33" s="39">
        <v>25</v>
      </c>
      <c r="B33" s="22" t="s">
        <v>50</v>
      </c>
      <c r="C33" s="37">
        <v>5</v>
      </c>
      <c r="D33" s="103"/>
      <c r="E33" s="103"/>
      <c r="F33" s="103"/>
      <c r="G33" s="103"/>
      <c r="H33" s="103"/>
      <c r="I33" s="103"/>
      <c r="J33" s="44">
        <v>51951</v>
      </c>
      <c r="K33" s="44">
        <v>3273</v>
      </c>
      <c r="L33" s="44">
        <f t="shared" si="1"/>
        <v>55224</v>
      </c>
      <c r="M33" s="42">
        <v>1.124</v>
      </c>
      <c r="N33" s="38">
        <v>5</v>
      </c>
      <c r="O33" s="44">
        <f t="shared" si="0"/>
        <v>282562</v>
      </c>
      <c r="P33" s="97">
        <f t="shared" si="2"/>
        <v>0</v>
      </c>
      <c r="Q33" s="97">
        <f t="shared" si="3"/>
        <v>0</v>
      </c>
      <c r="R33" s="97">
        <f t="shared" si="4"/>
        <v>0</v>
      </c>
      <c r="S33" s="97">
        <f t="shared" si="5"/>
        <v>0</v>
      </c>
      <c r="T33" s="97">
        <f t="shared" si="6"/>
        <v>0</v>
      </c>
      <c r="U33" s="97">
        <f t="shared" si="7"/>
        <v>0</v>
      </c>
      <c r="V33" s="97">
        <f t="shared" si="8"/>
        <v>0</v>
      </c>
      <c r="W33" s="81">
        <v>0.833</v>
      </c>
      <c r="X33" s="97">
        <f t="shared" si="9"/>
        <v>0</v>
      </c>
      <c r="Y33" s="97">
        <f t="shared" si="10"/>
        <v>0</v>
      </c>
      <c r="Z33" s="97">
        <f t="shared" si="11"/>
        <v>0</v>
      </c>
      <c r="AA33" s="97">
        <f t="shared" si="12"/>
        <v>0</v>
      </c>
      <c r="AB33" s="97">
        <f t="shared" si="13"/>
        <v>0</v>
      </c>
      <c r="AC33" s="97">
        <f t="shared" si="14"/>
        <v>0</v>
      </c>
      <c r="AD33" s="97">
        <f t="shared" si="15"/>
        <v>0</v>
      </c>
    </row>
    <row r="34" spans="1:30" s="23" customFormat="1" ht="15.75" customHeight="1">
      <c r="A34" s="39">
        <v>26</v>
      </c>
      <c r="B34" s="22" t="s">
        <v>51</v>
      </c>
      <c r="C34" s="37">
        <v>5</v>
      </c>
      <c r="D34" s="103"/>
      <c r="E34" s="103"/>
      <c r="F34" s="103"/>
      <c r="G34" s="103"/>
      <c r="H34" s="103"/>
      <c r="I34" s="103"/>
      <c r="J34" s="44">
        <v>51951</v>
      </c>
      <c r="K34" s="44">
        <v>3273</v>
      </c>
      <c r="L34" s="44">
        <f t="shared" si="1"/>
        <v>55224</v>
      </c>
      <c r="M34" s="42"/>
      <c r="N34" s="38"/>
      <c r="O34" s="44"/>
      <c r="P34" s="97">
        <f t="shared" si="2"/>
        <v>0</v>
      </c>
      <c r="Q34" s="97">
        <f t="shared" si="3"/>
        <v>0</v>
      </c>
      <c r="R34" s="97">
        <f t="shared" si="4"/>
        <v>0</v>
      </c>
      <c r="S34" s="97">
        <f t="shared" si="5"/>
        <v>0</v>
      </c>
      <c r="T34" s="97">
        <f t="shared" si="6"/>
        <v>0</v>
      </c>
      <c r="U34" s="97">
        <f t="shared" si="7"/>
        <v>0</v>
      </c>
      <c r="V34" s="97">
        <f t="shared" si="8"/>
        <v>0</v>
      </c>
      <c r="W34" s="81">
        <v>0.785</v>
      </c>
      <c r="X34" s="97">
        <f t="shared" si="9"/>
        <v>0</v>
      </c>
      <c r="Y34" s="97">
        <f t="shared" si="10"/>
        <v>0</v>
      </c>
      <c r="Z34" s="97">
        <f t="shared" si="11"/>
        <v>0</v>
      </c>
      <c r="AA34" s="97">
        <f t="shared" si="12"/>
        <v>0</v>
      </c>
      <c r="AB34" s="97">
        <f t="shared" si="13"/>
        <v>0</v>
      </c>
      <c r="AC34" s="97">
        <f t="shared" si="14"/>
        <v>0</v>
      </c>
      <c r="AD34" s="97">
        <f t="shared" si="15"/>
        <v>0</v>
      </c>
    </row>
    <row r="35" spans="1:30" s="23" customFormat="1" ht="15.75" customHeight="1">
      <c r="A35" s="39">
        <v>27</v>
      </c>
      <c r="B35" s="22" t="s">
        <v>52</v>
      </c>
      <c r="C35" s="37">
        <v>5</v>
      </c>
      <c r="D35" s="103"/>
      <c r="E35" s="103"/>
      <c r="F35" s="103"/>
      <c r="G35" s="103"/>
      <c r="H35" s="103"/>
      <c r="I35" s="103"/>
      <c r="J35" s="44">
        <v>51951</v>
      </c>
      <c r="K35" s="44">
        <v>3273</v>
      </c>
      <c r="L35" s="44">
        <f t="shared" si="1"/>
        <v>55224</v>
      </c>
      <c r="M35" s="42">
        <v>1.124</v>
      </c>
      <c r="N35" s="38">
        <v>7.143</v>
      </c>
      <c r="O35" s="44">
        <f t="shared" si="0"/>
        <v>400907</v>
      </c>
      <c r="P35" s="97">
        <f t="shared" si="2"/>
        <v>0</v>
      </c>
      <c r="Q35" s="97">
        <f t="shared" si="3"/>
        <v>0</v>
      </c>
      <c r="R35" s="97">
        <f t="shared" si="4"/>
        <v>0</v>
      </c>
      <c r="S35" s="97">
        <f t="shared" si="5"/>
        <v>0</v>
      </c>
      <c r="T35" s="97">
        <f t="shared" si="6"/>
        <v>0</v>
      </c>
      <c r="U35" s="97">
        <f t="shared" si="7"/>
        <v>0</v>
      </c>
      <c r="V35" s="97">
        <f t="shared" si="8"/>
        <v>0</v>
      </c>
      <c r="W35" s="81">
        <v>0.942</v>
      </c>
      <c r="X35" s="97">
        <f t="shared" si="9"/>
        <v>0</v>
      </c>
      <c r="Y35" s="97">
        <f t="shared" si="10"/>
        <v>0</v>
      </c>
      <c r="Z35" s="97">
        <f t="shared" si="11"/>
        <v>0</v>
      </c>
      <c r="AA35" s="97">
        <f t="shared" si="12"/>
        <v>0</v>
      </c>
      <c r="AB35" s="97">
        <f t="shared" si="13"/>
        <v>0</v>
      </c>
      <c r="AC35" s="97">
        <f t="shared" si="14"/>
        <v>0</v>
      </c>
      <c r="AD35" s="97">
        <f t="shared" si="15"/>
        <v>0</v>
      </c>
    </row>
    <row r="36" spans="1:30" s="23" customFormat="1" ht="15.75" customHeight="1">
      <c r="A36" s="39">
        <v>28</v>
      </c>
      <c r="B36" s="22" t="s">
        <v>53</v>
      </c>
      <c r="C36" s="37">
        <v>5</v>
      </c>
      <c r="D36" s="103"/>
      <c r="E36" s="103"/>
      <c r="F36" s="103"/>
      <c r="G36" s="103"/>
      <c r="H36" s="103"/>
      <c r="I36" s="103"/>
      <c r="J36" s="44">
        <v>51951</v>
      </c>
      <c r="K36" s="44">
        <v>3273</v>
      </c>
      <c r="L36" s="44">
        <f t="shared" si="1"/>
        <v>55224</v>
      </c>
      <c r="M36" s="42"/>
      <c r="N36" s="38"/>
      <c r="O36" s="44"/>
      <c r="P36" s="97">
        <f t="shared" si="2"/>
        <v>0</v>
      </c>
      <c r="Q36" s="97">
        <f t="shared" si="3"/>
        <v>0</v>
      </c>
      <c r="R36" s="97">
        <f t="shared" si="4"/>
        <v>0</v>
      </c>
      <c r="S36" s="97">
        <f t="shared" si="5"/>
        <v>0</v>
      </c>
      <c r="T36" s="97">
        <f t="shared" si="6"/>
        <v>0</v>
      </c>
      <c r="U36" s="97">
        <f t="shared" si="7"/>
        <v>0</v>
      </c>
      <c r="V36" s="97">
        <f t="shared" si="8"/>
        <v>0</v>
      </c>
      <c r="W36" s="81">
        <v>0.765</v>
      </c>
      <c r="X36" s="97">
        <f t="shared" si="9"/>
        <v>0</v>
      </c>
      <c r="Y36" s="97">
        <f t="shared" si="10"/>
        <v>0</v>
      </c>
      <c r="Z36" s="97">
        <f t="shared" si="11"/>
        <v>0</v>
      </c>
      <c r="AA36" s="97">
        <f t="shared" si="12"/>
        <v>0</v>
      </c>
      <c r="AB36" s="97">
        <f t="shared" si="13"/>
        <v>0</v>
      </c>
      <c r="AC36" s="97">
        <f t="shared" si="14"/>
        <v>0</v>
      </c>
      <c r="AD36" s="97">
        <f t="shared" si="15"/>
        <v>0</v>
      </c>
    </row>
    <row r="37" spans="1:30" s="23" customFormat="1" ht="15.75" customHeight="1">
      <c r="A37" s="39">
        <v>29</v>
      </c>
      <c r="B37" s="22" t="s">
        <v>54</v>
      </c>
      <c r="C37" s="37">
        <v>5</v>
      </c>
      <c r="D37" s="103"/>
      <c r="E37" s="103"/>
      <c r="F37" s="103"/>
      <c r="G37" s="103"/>
      <c r="H37" s="103"/>
      <c r="I37" s="103"/>
      <c r="J37" s="44">
        <v>51951</v>
      </c>
      <c r="K37" s="44">
        <v>3273</v>
      </c>
      <c r="L37" s="44">
        <f t="shared" si="1"/>
        <v>55224</v>
      </c>
      <c r="M37" s="42">
        <v>1.124</v>
      </c>
      <c r="N37" s="38">
        <v>10</v>
      </c>
      <c r="O37" s="44">
        <f t="shared" si="0"/>
        <v>558682</v>
      </c>
      <c r="P37" s="97">
        <f t="shared" si="2"/>
        <v>0</v>
      </c>
      <c r="Q37" s="97">
        <f t="shared" si="3"/>
        <v>0</v>
      </c>
      <c r="R37" s="97">
        <f t="shared" si="4"/>
        <v>0</v>
      </c>
      <c r="S37" s="97">
        <f t="shared" si="5"/>
        <v>0</v>
      </c>
      <c r="T37" s="97">
        <f t="shared" si="6"/>
        <v>0</v>
      </c>
      <c r="U37" s="97">
        <f t="shared" si="7"/>
        <v>0</v>
      </c>
      <c r="V37" s="97">
        <f t="shared" si="8"/>
        <v>0</v>
      </c>
      <c r="W37" s="81">
        <v>0.885</v>
      </c>
      <c r="X37" s="97">
        <f t="shared" si="9"/>
        <v>0</v>
      </c>
      <c r="Y37" s="97">
        <f t="shared" si="10"/>
        <v>0</v>
      </c>
      <c r="Z37" s="97">
        <f t="shared" si="11"/>
        <v>0</v>
      </c>
      <c r="AA37" s="97">
        <f t="shared" si="12"/>
        <v>0</v>
      </c>
      <c r="AB37" s="97">
        <f t="shared" si="13"/>
        <v>0</v>
      </c>
      <c r="AC37" s="97">
        <f t="shared" si="14"/>
        <v>0</v>
      </c>
      <c r="AD37" s="97">
        <f t="shared" si="15"/>
        <v>0</v>
      </c>
    </row>
    <row r="38" spans="1:30" s="23" customFormat="1" ht="15.75" customHeight="1">
      <c r="A38" s="39">
        <v>30</v>
      </c>
      <c r="B38" s="22" t="s">
        <v>55</v>
      </c>
      <c r="C38" s="37">
        <v>5</v>
      </c>
      <c r="D38" s="103"/>
      <c r="E38" s="103"/>
      <c r="F38" s="103"/>
      <c r="G38" s="103"/>
      <c r="H38" s="103"/>
      <c r="I38" s="103"/>
      <c r="J38" s="44">
        <v>51951</v>
      </c>
      <c r="K38" s="44">
        <v>3273</v>
      </c>
      <c r="L38" s="44">
        <f t="shared" si="1"/>
        <v>55224</v>
      </c>
      <c r="M38" s="42">
        <v>1.124</v>
      </c>
      <c r="N38" s="38">
        <v>25</v>
      </c>
      <c r="O38" s="44">
        <f t="shared" si="0"/>
        <v>1387042</v>
      </c>
      <c r="P38" s="97">
        <f t="shared" si="2"/>
        <v>0</v>
      </c>
      <c r="Q38" s="97">
        <f t="shared" si="3"/>
        <v>0</v>
      </c>
      <c r="R38" s="97">
        <f t="shared" si="4"/>
        <v>0</v>
      </c>
      <c r="S38" s="97">
        <f t="shared" si="5"/>
        <v>0</v>
      </c>
      <c r="T38" s="97">
        <f t="shared" si="6"/>
        <v>0</v>
      </c>
      <c r="U38" s="97">
        <f t="shared" si="7"/>
        <v>0</v>
      </c>
      <c r="V38" s="97">
        <f t="shared" si="8"/>
        <v>0</v>
      </c>
      <c r="W38" s="81">
        <v>1.025</v>
      </c>
      <c r="X38" s="97">
        <f t="shared" si="9"/>
        <v>0</v>
      </c>
      <c r="Y38" s="97">
        <f t="shared" si="10"/>
        <v>0</v>
      </c>
      <c r="Z38" s="97">
        <f t="shared" si="11"/>
        <v>0</v>
      </c>
      <c r="AA38" s="97">
        <f t="shared" si="12"/>
        <v>0</v>
      </c>
      <c r="AB38" s="97">
        <f t="shared" si="13"/>
        <v>0</v>
      </c>
      <c r="AC38" s="97">
        <f t="shared" si="14"/>
        <v>0</v>
      </c>
      <c r="AD38" s="97">
        <f t="shared" si="15"/>
        <v>0</v>
      </c>
    </row>
    <row r="39" spans="1:30" s="23" customFormat="1" ht="15.75" customHeight="1">
      <c r="A39" s="39">
        <v>31</v>
      </c>
      <c r="B39" s="22" t="s">
        <v>56</v>
      </c>
      <c r="C39" s="37">
        <v>5</v>
      </c>
      <c r="D39" s="103"/>
      <c r="E39" s="103"/>
      <c r="F39" s="103"/>
      <c r="G39" s="103"/>
      <c r="H39" s="103"/>
      <c r="I39" s="103"/>
      <c r="J39" s="44">
        <v>51951</v>
      </c>
      <c r="K39" s="44">
        <v>3273</v>
      </c>
      <c r="L39" s="44">
        <f t="shared" si="1"/>
        <v>55224</v>
      </c>
      <c r="M39" s="42"/>
      <c r="N39" s="38"/>
      <c r="O39" s="44"/>
      <c r="P39" s="97">
        <f t="shared" si="2"/>
        <v>0</v>
      </c>
      <c r="Q39" s="97">
        <f t="shared" si="3"/>
        <v>0</v>
      </c>
      <c r="R39" s="97">
        <f t="shared" si="4"/>
        <v>0</v>
      </c>
      <c r="S39" s="97">
        <f t="shared" si="5"/>
        <v>0</v>
      </c>
      <c r="T39" s="97">
        <f t="shared" si="6"/>
        <v>0</v>
      </c>
      <c r="U39" s="97">
        <f t="shared" si="7"/>
        <v>0</v>
      </c>
      <c r="V39" s="97">
        <f t="shared" si="8"/>
        <v>0</v>
      </c>
      <c r="W39" s="81">
        <v>0.814</v>
      </c>
      <c r="X39" s="97">
        <f t="shared" si="9"/>
        <v>0</v>
      </c>
      <c r="Y39" s="97">
        <f t="shared" si="10"/>
        <v>0</v>
      </c>
      <c r="Z39" s="97">
        <f t="shared" si="11"/>
        <v>0</v>
      </c>
      <c r="AA39" s="97">
        <f t="shared" si="12"/>
        <v>0</v>
      </c>
      <c r="AB39" s="97">
        <f t="shared" si="13"/>
        <v>0</v>
      </c>
      <c r="AC39" s="97">
        <f t="shared" si="14"/>
        <v>0</v>
      </c>
      <c r="AD39" s="97">
        <f t="shared" si="15"/>
        <v>0</v>
      </c>
    </row>
    <row r="40" spans="1:30" s="23" customFormat="1" ht="15.75" customHeight="1">
      <c r="A40" s="39">
        <v>32</v>
      </c>
      <c r="B40" s="22" t="s">
        <v>57</v>
      </c>
      <c r="C40" s="37">
        <v>5</v>
      </c>
      <c r="D40" s="103"/>
      <c r="E40" s="103"/>
      <c r="F40" s="103"/>
      <c r="G40" s="103"/>
      <c r="H40" s="103"/>
      <c r="I40" s="103"/>
      <c r="J40" s="44">
        <v>51951</v>
      </c>
      <c r="K40" s="44">
        <v>3273</v>
      </c>
      <c r="L40" s="44">
        <f t="shared" si="1"/>
        <v>55224</v>
      </c>
      <c r="M40" s="42">
        <v>1.124</v>
      </c>
      <c r="N40" s="38">
        <v>16.667</v>
      </c>
      <c r="O40" s="44">
        <f t="shared" si="0"/>
        <v>926860</v>
      </c>
      <c r="P40" s="97">
        <f t="shared" si="2"/>
        <v>0</v>
      </c>
      <c r="Q40" s="97">
        <f t="shared" si="3"/>
        <v>0</v>
      </c>
      <c r="R40" s="97">
        <f t="shared" si="4"/>
        <v>0</v>
      </c>
      <c r="S40" s="97">
        <f t="shared" si="5"/>
        <v>0</v>
      </c>
      <c r="T40" s="97">
        <f t="shared" si="6"/>
        <v>0</v>
      </c>
      <c r="U40" s="97">
        <f t="shared" si="7"/>
        <v>0</v>
      </c>
      <c r="V40" s="97">
        <f t="shared" si="8"/>
        <v>0</v>
      </c>
      <c r="W40" s="81">
        <v>0.885</v>
      </c>
      <c r="X40" s="97">
        <f t="shared" si="9"/>
        <v>0</v>
      </c>
      <c r="Y40" s="97">
        <f t="shared" si="10"/>
        <v>0</v>
      </c>
      <c r="Z40" s="97">
        <f t="shared" si="11"/>
        <v>0</v>
      </c>
      <c r="AA40" s="97">
        <f t="shared" si="12"/>
        <v>0</v>
      </c>
      <c r="AB40" s="97">
        <f t="shared" si="13"/>
        <v>0</v>
      </c>
      <c r="AC40" s="97">
        <f t="shared" si="14"/>
        <v>0</v>
      </c>
      <c r="AD40" s="97">
        <f t="shared" si="15"/>
        <v>0</v>
      </c>
    </row>
    <row r="41" spans="1:30" s="23" customFormat="1" ht="15.75" customHeight="1">
      <c r="A41" s="39">
        <v>33</v>
      </c>
      <c r="B41" s="22" t="s">
        <v>58</v>
      </c>
      <c r="C41" s="37">
        <v>5</v>
      </c>
      <c r="D41" s="103"/>
      <c r="E41" s="103"/>
      <c r="F41" s="103"/>
      <c r="G41" s="103"/>
      <c r="H41" s="103"/>
      <c r="I41" s="103"/>
      <c r="J41" s="44">
        <v>51951</v>
      </c>
      <c r="K41" s="44">
        <v>3273</v>
      </c>
      <c r="L41" s="44">
        <f t="shared" si="1"/>
        <v>55224</v>
      </c>
      <c r="M41" s="42">
        <v>1.124</v>
      </c>
      <c r="N41" s="38">
        <v>5.556</v>
      </c>
      <c r="O41" s="44">
        <f t="shared" si="0"/>
        <v>313266</v>
      </c>
      <c r="P41" s="97">
        <f t="shared" si="2"/>
        <v>0</v>
      </c>
      <c r="Q41" s="97">
        <f t="shared" si="3"/>
        <v>0</v>
      </c>
      <c r="R41" s="97">
        <f t="shared" si="4"/>
        <v>0</v>
      </c>
      <c r="S41" s="97">
        <f t="shared" si="5"/>
        <v>0</v>
      </c>
      <c r="T41" s="97">
        <f t="shared" si="6"/>
        <v>0</v>
      </c>
      <c r="U41" s="97">
        <f t="shared" si="7"/>
        <v>0</v>
      </c>
      <c r="V41" s="97">
        <f t="shared" si="8"/>
        <v>0</v>
      </c>
      <c r="W41" s="81">
        <v>0.886</v>
      </c>
      <c r="X41" s="97">
        <f t="shared" si="9"/>
        <v>0</v>
      </c>
      <c r="Y41" s="97">
        <f t="shared" si="10"/>
        <v>0</v>
      </c>
      <c r="Z41" s="97">
        <f t="shared" si="11"/>
        <v>0</v>
      </c>
      <c r="AA41" s="97">
        <f t="shared" si="12"/>
        <v>0</v>
      </c>
      <c r="AB41" s="97">
        <f t="shared" si="13"/>
        <v>0</v>
      </c>
      <c r="AC41" s="97">
        <f t="shared" si="14"/>
        <v>0</v>
      </c>
      <c r="AD41" s="97">
        <f t="shared" si="15"/>
        <v>0</v>
      </c>
    </row>
    <row r="42" spans="1:30" s="23" customFormat="1" ht="15.75" customHeight="1">
      <c r="A42" s="39">
        <v>34</v>
      </c>
      <c r="B42" s="22" t="s">
        <v>59</v>
      </c>
      <c r="C42" s="37">
        <v>5</v>
      </c>
      <c r="D42" s="103"/>
      <c r="E42" s="103"/>
      <c r="F42" s="103"/>
      <c r="G42" s="103"/>
      <c r="H42" s="103"/>
      <c r="I42" s="103"/>
      <c r="J42" s="44">
        <v>51951</v>
      </c>
      <c r="K42" s="44">
        <v>3273</v>
      </c>
      <c r="L42" s="44">
        <f t="shared" si="1"/>
        <v>55224</v>
      </c>
      <c r="M42" s="42">
        <v>1.124</v>
      </c>
      <c r="N42" s="38">
        <v>3.333</v>
      </c>
      <c r="O42" s="44">
        <f t="shared" si="0"/>
        <v>190504</v>
      </c>
      <c r="P42" s="97">
        <f t="shared" si="2"/>
        <v>0</v>
      </c>
      <c r="Q42" s="97">
        <f t="shared" si="3"/>
        <v>0</v>
      </c>
      <c r="R42" s="97">
        <f t="shared" si="4"/>
        <v>0</v>
      </c>
      <c r="S42" s="97">
        <f t="shared" si="5"/>
        <v>0</v>
      </c>
      <c r="T42" s="97">
        <f t="shared" si="6"/>
        <v>0</v>
      </c>
      <c r="U42" s="97">
        <f t="shared" si="7"/>
        <v>0</v>
      </c>
      <c r="V42" s="97">
        <f t="shared" si="8"/>
        <v>0</v>
      </c>
      <c r="W42" s="81">
        <v>0.934</v>
      </c>
      <c r="X42" s="97">
        <f t="shared" si="9"/>
        <v>0</v>
      </c>
      <c r="Y42" s="97">
        <f t="shared" si="10"/>
        <v>0</v>
      </c>
      <c r="Z42" s="97">
        <f t="shared" si="11"/>
        <v>0</v>
      </c>
      <c r="AA42" s="97">
        <f t="shared" si="12"/>
        <v>0</v>
      </c>
      <c r="AB42" s="97">
        <f t="shared" si="13"/>
        <v>0</v>
      </c>
      <c r="AC42" s="97">
        <f t="shared" si="14"/>
        <v>0</v>
      </c>
      <c r="AD42" s="97">
        <f t="shared" si="15"/>
        <v>0</v>
      </c>
    </row>
    <row r="43" spans="1:30" s="23" customFormat="1" ht="15.75" customHeight="1">
      <c r="A43" s="39">
        <v>35</v>
      </c>
      <c r="B43" s="22" t="s">
        <v>60</v>
      </c>
      <c r="C43" s="37">
        <v>5</v>
      </c>
      <c r="D43" s="103"/>
      <c r="E43" s="103"/>
      <c r="F43" s="103"/>
      <c r="G43" s="103"/>
      <c r="H43" s="103"/>
      <c r="I43" s="103"/>
      <c r="J43" s="44">
        <v>51951</v>
      </c>
      <c r="K43" s="44">
        <v>3273</v>
      </c>
      <c r="L43" s="44">
        <f t="shared" si="1"/>
        <v>55224</v>
      </c>
      <c r="M43" s="42"/>
      <c r="N43" s="38"/>
      <c r="O43" s="44"/>
      <c r="P43" s="97">
        <f t="shared" si="2"/>
        <v>0</v>
      </c>
      <c r="Q43" s="97">
        <f t="shared" si="3"/>
        <v>0</v>
      </c>
      <c r="R43" s="97">
        <f t="shared" si="4"/>
        <v>0</v>
      </c>
      <c r="S43" s="97">
        <f t="shared" si="5"/>
        <v>0</v>
      </c>
      <c r="T43" s="97">
        <f t="shared" si="6"/>
        <v>0</v>
      </c>
      <c r="U43" s="97">
        <f t="shared" si="7"/>
        <v>0</v>
      </c>
      <c r="V43" s="97">
        <f t="shared" si="8"/>
        <v>0</v>
      </c>
      <c r="W43" s="81">
        <v>0.998</v>
      </c>
      <c r="X43" s="97">
        <f t="shared" si="9"/>
        <v>0</v>
      </c>
      <c r="Y43" s="97">
        <f t="shared" si="10"/>
        <v>0</v>
      </c>
      <c r="Z43" s="97">
        <f t="shared" si="11"/>
        <v>0</v>
      </c>
      <c r="AA43" s="97">
        <f t="shared" si="12"/>
        <v>0</v>
      </c>
      <c r="AB43" s="97">
        <f t="shared" si="13"/>
        <v>0</v>
      </c>
      <c r="AC43" s="97">
        <f t="shared" si="14"/>
        <v>0</v>
      </c>
      <c r="AD43" s="97">
        <f t="shared" si="15"/>
        <v>0</v>
      </c>
    </row>
    <row r="44" spans="1:30" s="23" customFormat="1" ht="49.5" customHeight="1">
      <c r="A44" s="39">
        <v>36</v>
      </c>
      <c r="B44" s="22" t="s">
        <v>61</v>
      </c>
      <c r="C44" s="37">
        <v>5</v>
      </c>
      <c r="D44" s="103"/>
      <c r="E44" s="103"/>
      <c r="F44" s="103"/>
      <c r="G44" s="103"/>
      <c r="H44" s="103"/>
      <c r="I44" s="103"/>
      <c r="J44" s="44">
        <v>51951</v>
      </c>
      <c r="K44" s="44">
        <v>3273</v>
      </c>
      <c r="L44" s="44">
        <f t="shared" si="1"/>
        <v>55224</v>
      </c>
      <c r="M44" s="42"/>
      <c r="N44" s="38"/>
      <c r="O44" s="44"/>
      <c r="P44" s="97">
        <f t="shared" si="2"/>
        <v>0</v>
      </c>
      <c r="Q44" s="97">
        <f t="shared" si="3"/>
        <v>0</v>
      </c>
      <c r="R44" s="97">
        <f t="shared" si="4"/>
        <v>0</v>
      </c>
      <c r="S44" s="97">
        <f t="shared" si="5"/>
        <v>0</v>
      </c>
      <c r="T44" s="97">
        <f t="shared" si="6"/>
        <v>0</v>
      </c>
      <c r="U44" s="97">
        <f t="shared" si="7"/>
        <v>0</v>
      </c>
      <c r="V44" s="97">
        <f t="shared" si="8"/>
        <v>0</v>
      </c>
      <c r="W44" s="81">
        <v>0.941</v>
      </c>
      <c r="X44" s="97">
        <f t="shared" si="9"/>
        <v>0</v>
      </c>
      <c r="Y44" s="97">
        <f t="shared" si="10"/>
        <v>0</v>
      </c>
      <c r="Z44" s="97">
        <f t="shared" si="11"/>
        <v>0</v>
      </c>
      <c r="AA44" s="97">
        <f t="shared" si="12"/>
        <v>0</v>
      </c>
      <c r="AB44" s="97">
        <f t="shared" si="13"/>
        <v>0</v>
      </c>
      <c r="AC44" s="97">
        <f t="shared" si="14"/>
        <v>0</v>
      </c>
      <c r="AD44" s="97">
        <f t="shared" si="15"/>
        <v>0</v>
      </c>
    </row>
    <row r="45" spans="1:30" s="23" customFormat="1" ht="15.75" customHeight="1" thickBot="1">
      <c r="A45" s="39">
        <v>37</v>
      </c>
      <c r="B45" s="43" t="s">
        <v>62</v>
      </c>
      <c r="C45" s="37">
        <v>5</v>
      </c>
      <c r="D45" s="103"/>
      <c r="E45" s="103"/>
      <c r="F45" s="103"/>
      <c r="G45" s="103"/>
      <c r="H45" s="103"/>
      <c r="I45" s="103"/>
      <c r="J45" s="44">
        <v>51951</v>
      </c>
      <c r="K45" s="44">
        <v>3273</v>
      </c>
      <c r="L45" s="44">
        <f t="shared" si="1"/>
        <v>55224</v>
      </c>
      <c r="M45" s="42"/>
      <c r="N45" s="38"/>
      <c r="O45" s="44"/>
      <c r="P45" s="97">
        <f t="shared" si="2"/>
        <v>0</v>
      </c>
      <c r="Q45" s="97">
        <f t="shared" si="3"/>
        <v>0</v>
      </c>
      <c r="R45" s="97">
        <f t="shared" si="4"/>
        <v>0</v>
      </c>
      <c r="S45" s="97">
        <f t="shared" si="5"/>
        <v>0</v>
      </c>
      <c r="T45" s="97">
        <f t="shared" si="6"/>
        <v>0</v>
      </c>
      <c r="U45" s="97">
        <f t="shared" si="7"/>
        <v>0</v>
      </c>
      <c r="V45" s="97">
        <f t="shared" si="8"/>
        <v>0</v>
      </c>
      <c r="W45" s="81">
        <v>0.755</v>
      </c>
      <c r="X45" s="97">
        <f t="shared" si="9"/>
        <v>0</v>
      </c>
      <c r="Y45" s="97">
        <f t="shared" si="10"/>
        <v>0</v>
      </c>
      <c r="Z45" s="97">
        <f t="shared" si="11"/>
        <v>0</v>
      </c>
      <c r="AA45" s="97">
        <f t="shared" si="12"/>
        <v>0</v>
      </c>
      <c r="AB45" s="97">
        <f t="shared" si="13"/>
        <v>0</v>
      </c>
      <c r="AC45" s="97">
        <f t="shared" si="14"/>
        <v>0</v>
      </c>
      <c r="AD45" s="97">
        <f t="shared" si="15"/>
        <v>0</v>
      </c>
    </row>
    <row r="46" spans="1:30" s="23" customFormat="1" ht="16.5" thickBot="1">
      <c r="A46" s="31"/>
      <c r="B46" s="30" t="s">
        <v>63</v>
      </c>
      <c r="C46" s="32"/>
      <c r="D46" s="107">
        <f aca="true" t="shared" si="16" ref="D46:I46">SUM(D9:D45)</f>
        <v>0</v>
      </c>
      <c r="E46" s="107">
        <f t="shared" si="16"/>
        <v>0</v>
      </c>
      <c r="F46" s="107">
        <f t="shared" si="16"/>
        <v>0</v>
      </c>
      <c r="G46" s="107">
        <f t="shared" si="16"/>
        <v>0</v>
      </c>
      <c r="H46" s="107">
        <f t="shared" si="16"/>
        <v>1</v>
      </c>
      <c r="I46" s="107">
        <f t="shared" si="16"/>
        <v>0</v>
      </c>
      <c r="J46" s="29"/>
      <c r="K46" s="29"/>
      <c r="L46" s="29"/>
      <c r="M46" s="29"/>
      <c r="N46" s="47"/>
      <c r="O46" s="29"/>
      <c r="P46" s="97">
        <f aca="true" t="shared" si="17" ref="P46:V46">SUM(P9:P45)</f>
        <v>0</v>
      </c>
      <c r="Q46" s="97">
        <f t="shared" si="17"/>
        <v>0</v>
      </c>
      <c r="R46" s="97">
        <f t="shared" si="17"/>
        <v>0</v>
      </c>
      <c r="S46" s="97">
        <f t="shared" si="17"/>
        <v>0</v>
      </c>
      <c r="T46" s="97">
        <f t="shared" si="17"/>
        <v>27.08</v>
      </c>
      <c r="U46" s="97">
        <f t="shared" si="17"/>
        <v>0</v>
      </c>
      <c r="V46" s="97">
        <f t="shared" si="17"/>
        <v>27.08</v>
      </c>
      <c r="W46" s="80"/>
      <c r="X46" s="97">
        <f>SUM(X9:X45)</f>
        <v>0</v>
      </c>
      <c r="Y46" s="97">
        <f aca="true" t="shared" si="18" ref="Y46:AD46">SUM(Y9:Y45)</f>
        <v>0</v>
      </c>
      <c r="Z46" s="97">
        <f t="shared" si="18"/>
        <v>0</v>
      </c>
      <c r="AA46" s="97">
        <f t="shared" si="18"/>
        <v>0</v>
      </c>
      <c r="AB46" s="97">
        <f t="shared" si="18"/>
        <v>24.78</v>
      </c>
      <c r="AC46" s="97">
        <f t="shared" si="18"/>
        <v>0</v>
      </c>
      <c r="AD46" s="97">
        <f t="shared" si="18"/>
        <v>24.78</v>
      </c>
    </row>
    <row r="47" spans="1:24" s="5" customFormat="1" ht="18" customHeight="1">
      <c r="A47" s="6"/>
      <c r="B47" s="7"/>
      <c r="C47" s="7"/>
      <c r="D47" s="21"/>
      <c r="E47" s="7"/>
      <c r="F47" s="7"/>
      <c r="G47" s="7"/>
      <c r="H47" s="7"/>
      <c r="I47" s="7"/>
      <c r="J47" s="34"/>
      <c r="K47" s="34"/>
      <c r="L47" s="34"/>
      <c r="M47" s="8"/>
      <c r="N47" s="8"/>
      <c r="O47" s="8"/>
      <c r="V47" s="24"/>
      <c r="W47" s="26"/>
      <c r="X47" s="26"/>
    </row>
    <row r="48" spans="1:30" s="5" customFormat="1" ht="15.75">
      <c r="A48" s="9"/>
      <c r="B48" s="10"/>
      <c r="C48" s="10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W48" s="26"/>
      <c r="X48" s="26"/>
      <c r="AD48" s="25"/>
    </row>
    <row r="49" spans="1:24" s="5" customFormat="1" ht="15.75">
      <c r="A49" s="9"/>
      <c r="B49" s="10"/>
      <c r="C49" s="10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W49" s="26"/>
      <c r="X49" s="26"/>
    </row>
    <row r="50" spans="1:24" s="5" customFormat="1" ht="15.75">
      <c r="A50" s="9"/>
      <c r="B50" s="10"/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W50" s="26"/>
      <c r="X50" s="26"/>
    </row>
    <row r="51" spans="1:24" s="5" customFormat="1" ht="15.75">
      <c r="A51" s="9"/>
      <c r="B51" s="10"/>
      <c r="C51" s="10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W51" s="26"/>
      <c r="X51" s="26"/>
    </row>
    <row r="52" spans="1:24" s="5" customFormat="1" ht="15.75">
      <c r="A52" s="9"/>
      <c r="B52" s="12"/>
      <c r="C52" s="12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W52" s="26"/>
      <c r="X52" s="26"/>
    </row>
    <row r="53" spans="1:24" s="5" customFormat="1" ht="15.75">
      <c r="A53" s="9"/>
      <c r="B53" s="12"/>
      <c r="C53" s="12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W53" s="26"/>
      <c r="X53" s="26"/>
    </row>
    <row r="54" spans="1:24" s="5" customFormat="1" ht="16.5" customHeight="1">
      <c r="A54" s="9"/>
      <c r="B54" s="10"/>
      <c r="C54" s="10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W54" s="26"/>
      <c r="X54" s="26"/>
    </row>
    <row r="55" spans="1:24" s="5" customFormat="1" ht="15.75">
      <c r="A55" s="9"/>
      <c r="B55" s="10"/>
      <c r="C55" s="10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W55" s="26"/>
      <c r="X55" s="26"/>
    </row>
    <row r="56" spans="1:24" s="5" customFormat="1" ht="15.75">
      <c r="A56" s="9"/>
      <c r="B56" s="10"/>
      <c r="C56" s="10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W56" s="26"/>
      <c r="X56" s="26"/>
    </row>
    <row r="57" spans="1:24" s="5" customFormat="1" ht="15.75">
      <c r="A57" s="9"/>
      <c r="B57" s="10"/>
      <c r="C57" s="10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W57" s="26"/>
      <c r="X57" s="26"/>
    </row>
    <row r="58" spans="1:24" s="5" customFormat="1" ht="15.75">
      <c r="A58" s="9"/>
      <c r="B58" s="10"/>
      <c r="C58" s="10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W58" s="26"/>
      <c r="X58" s="26"/>
    </row>
    <row r="59" spans="1:24" s="5" customFormat="1" ht="15.75">
      <c r="A59" s="9"/>
      <c r="B59" s="10"/>
      <c r="C59" s="10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W59" s="26"/>
      <c r="X59" s="26"/>
    </row>
    <row r="60" spans="1:24" s="5" customFormat="1" ht="15.75">
      <c r="A60" s="9"/>
      <c r="B60" s="13"/>
      <c r="C60" s="13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W60" s="26"/>
      <c r="X60" s="26"/>
    </row>
    <row r="61" spans="1:24" s="15" customFormat="1" ht="16.5" customHeight="1">
      <c r="A61" s="127"/>
      <c r="B61" s="127"/>
      <c r="C61" s="127"/>
      <c r="D61" s="127"/>
      <c r="E61" s="127"/>
      <c r="F61" s="127"/>
      <c r="G61" s="127"/>
      <c r="H61" s="127"/>
      <c r="I61" s="127"/>
      <c r="J61" s="100"/>
      <c r="K61" s="100"/>
      <c r="L61" s="100"/>
      <c r="M61" s="100"/>
      <c r="N61" s="100"/>
      <c r="O61" s="100"/>
      <c r="W61" s="27"/>
      <c r="X61" s="27"/>
    </row>
    <row r="62" spans="1:15" ht="15.75">
      <c r="A62" s="9"/>
      <c r="B62" s="12"/>
      <c r="C62" s="12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1:15" ht="15.75">
      <c r="A63" s="9"/>
      <c r="B63" s="12"/>
      <c r="C63" s="12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1:15" ht="15.75">
      <c r="A64" s="9"/>
      <c r="B64" s="12"/>
      <c r="C64" s="12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1:15" ht="15.75">
      <c r="A65" s="9"/>
      <c r="B65" s="12"/>
      <c r="C65" s="12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1:15" ht="18" customHeight="1">
      <c r="A66" s="9"/>
      <c r="B66" s="12"/>
      <c r="C66" s="12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1:15" ht="15.75">
      <c r="A67" s="9"/>
      <c r="B67" s="12"/>
      <c r="C67" s="12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1:15" ht="15.75">
      <c r="A68" s="9"/>
      <c r="B68" s="12"/>
      <c r="C68" s="12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1:15" ht="15.75">
      <c r="A69" s="9"/>
      <c r="B69" s="12"/>
      <c r="C69" s="12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1:15" ht="15.75">
      <c r="A70" s="9"/>
      <c r="B70" s="12"/>
      <c r="C70" s="12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1:15" ht="15.75">
      <c r="A71" s="9"/>
      <c r="B71" s="12"/>
      <c r="C71" s="12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1:15" ht="15.75">
      <c r="A72" s="9"/>
      <c r="B72" s="10"/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1:15" ht="15.75">
      <c r="A73" s="9"/>
      <c r="B73" s="10"/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1:15" ht="15.75">
      <c r="A74" s="9"/>
      <c r="B74" s="10"/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1:15" ht="15.75">
      <c r="A75" s="9"/>
      <c r="B75" s="10"/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1:15" ht="15.75">
      <c r="A76" s="9"/>
      <c r="B76" s="10"/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1:15" ht="15.75">
      <c r="A77" s="9"/>
      <c r="B77" s="10"/>
      <c r="C77" s="10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1:15" ht="15.75">
      <c r="A78" s="9"/>
      <c r="B78" s="10"/>
      <c r="C78" s="10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1:15" ht="15.75">
      <c r="A79" s="9"/>
      <c r="B79" s="10"/>
      <c r="C79" s="10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1:15" ht="15.75">
      <c r="A80" s="9"/>
      <c r="B80" s="10"/>
      <c r="C80" s="10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1:15" ht="15.75">
      <c r="A81" s="9"/>
      <c r="B81" s="10"/>
      <c r="C81" s="10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1:15" ht="15.75">
      <c r="A82" s="9"/>
      <c r="B82" s="10"/>
      <c r="C82" s="10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1:15" ht="15.75">
      <c r="A83" s="9"/>
      <c r="B83" s="10"/>
      <c r="C83" s="10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1:15" ht="15.75">
      <c r="A84" s="9"/>
      <c r="B84" s="10"/>
      <c r="C84" s="10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1:15" ht="15.75">
      <c r="A85" s="9"/>
      <c r="B85" s="10"/>
      <c r="C85" s="10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1:15" ht="15.75">
      <c r="A86" s="9"/>
      <c r="B86" s="10"/>
      <c r="C86" s="10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1:15" ht="15.75">
      <c r="A87" s="9"/>
      <c r="B87" s="10"/>
      <c r="C87" s="10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1:15" ht="15.75">
      <c r="A88" s="9"/>
      <c r="B88" s="10"/>
      <c r="C88" s="10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1:15" ht="15.75">
      <c r="A89" s="9"/>
      <c r="B89" s="10"/>
      <c r="C89" s="10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1:15" ht="15.75">
      <c r="A90" s="9"/>
      <c r="B90" s="10"/>
      <c r="C90" s="10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ht="15.75">
      <c r="A91" s="9"/>
      <c r="B91" s="10"/>
      <c r="C91" s="10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1:15" ht="15.75">
      <c r="A92" s="9"/>
      <c r="B92" s="10"/>
      <c r="C92" s="10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1:15" ht="15.75">
      <c r="A93" s="9"/>
      <c r="B93" s="10"/>
      <c r="C93" s="10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1:15" ht="15.75">
      <c r="A94" s="9"/>
      <c r="B94" s="10"/>
      <c r="C94" s="10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1:15" ht="15.75">
      <c r="A95" s="9"/>
      <c r="B95" s="10"/>
      <c r="C95" s="10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1:15" ht="15.75">
      <c r="A96" s="9"/>
      <c r="B96" s="10"/>
      <c r="C96" s="10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1:15" ht="15.75">
      <c r="A97" s="9"/>
      <c r="B97" s="10"/>
      <c r="C97" s="10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1:15" ht="15.75">
      <c r="A98" s="9"/>
      <c r="B98" s="10"/>
      <c r="C98" s="10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1:15" ht="15.75">
      <c r="A99" s="9"/>
      <c r="B99" s="10"/>
      <c r="C99" s="10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1:15" ht="15.75">
      <c r="A100" s="9"/>
      <c r="B100" s="10"/>
      <c r="C100" s="10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1:15" ht="15.75">
      <c r="A101" s="9"/>
      <c r="B101" s="10"/>
      <c r="C101" s="10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1:15" ht="15.75">
      <c r="A102" s="9"/>
      <c r="B102" s="10"/>
      <c r="C102" s="10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1:15" ht="15.75">
      <c r="A103" s="9"/>
      <c r="B103" s="10"/>
      <c r="C103" s="10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1:15" ht="15.75">
      <c r="A104" s="9"/>
      <c r="B104" s="10"/>
      <c r="C104" s="10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1:15" ht="15.75">
      <c r="A105" s="9"/>
      <c r="B105" s="10"/>
      <c r="C105" s="10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1:15" ht="15.75">
      <c r="A106" s="17"/>
      <c r="B106" s="18"/>
      <c r="C106" s="18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</row>
    <row r="107" spans="1:15" ht="18.75">
      <c r="A107" s="19"/>
      <c r="B107" s="19"/>
      <c r="C107" s="19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</row>
    <row r="108" spans="1:15" ht="15.75">
      <c r="A108" s="17"/>
      <c r="B108" s="17"/>
      <c r="C108" s="17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</sheetData>
  <sheetProtection/>
  <mergeCells count="26">
    <mergeCell ref="A61:I61"/>
    <mergeCell ref="S6:U6"/>
    <mergeCell ref="V6:V7"/>
    <mergeCell ref="X6:Z6"/>
    <mergeCell ref="AA6:AC6"/>
    <mergeCell ref="AD6:AD7"/>
    <mergeCell ref="B7:B8"/>
    <mergeCell ref="O4:O8"/>
    <mergeCell ref="P4:V5"/>
    <mergeCell ref="W4:W8"/>
    <mergeCell ref="X4:AD5"/>
    <mergeCell ref="D5:F5"/>
    <mergeCell ref="G5:I5"/>
    <mergeCell ref="D6:I6"/>
    <mergeCell ref="J6:K6"/>
    <mergeCell ref="L6:L7"/>
    <mergeCell ref="P6:R6"/>
    <mergeCell ref="C2:N2"/>
    <mergeCell ref="C3:N3"/>
    <mergeCell ref="A4:A8"/>
    <mergeCell ref="B4:B5"/>
    <mergeCell ref="C4:C8"/>
    <mergeCell ref="D4:I4"/>
    <mergeCell ref="J4:L5"/>
    <mergeCell ref="M4:M8"/>
    <mergeCell ref="N4:N8"/>
  </mergeCells>
  <printOptions horizontalCentered="1"/>
  <pageMargins left="0" right="0" top="0.5905511811023623" bottom="0" header="0" footer="0"/>
  <pageSetup horizontalDpi="600" verticalDpi="600" orientation="landscape" paperSize="9" scale="43" r:id="rId1"/>
  <rowBreaks count="1" manualBreakCount="1">
    <brk id="46" max="255" man="1"/>
  </rowBreaks>
  <colBreaks count="1" manualBreakCount="1">
    <brk id="14" max="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102"/>
  <sheetViews>
    <sheetView view="pageBreakPreview" zoomScale="71" zoomScaleNormal="74" zoomScaleSheetLayoutView="71" zoomScalePageLayoutView="0" workbookViewId="0" topLeftCell="A1">
      <selection activeCell="E1" sqref="E1:F16384"/>
    </sheetView>
  </sheetViews>
  <sheetFormatPr defaultColWidth="9.140625" defaultRowHeight="12.75"/>
  <cols>
    <col min="1" max="1" width="9.00390625" style="76" customWidth="1"/>
    <col min="2" max="2" width="36.140625" style="76" customWidth="1"/>
    <col min="3" max="3" width="52.00390625" style="76" customWidth="1"/>
    <col min="4" max="4" width="57.421875" style="76" customWidth="1"/>
    <col min="5" max="5" width="19.421875" style="77" customWidth="1"/>
    <col min="6" max="6" width="15.00390625" style="77" customWidth="1"/>
    <col min="7" max="7" width="29.00390625" style="77" customWidth="1"/>
    <col min="8" max="8" width="32.421875" style="77" customWidth="1"/>
    <col min="9" max="9" width="23.57421875" style="77" customWidth="1"/>
    <col min="10" max="10" width="15.7109375" style="77" customWidth="1"/>
    <col min="11" max="11" width="11.00390625" style="77" customWidth="1"/>
    <col min="12" max="12" width="17.8515625" style="77" customWidth="1"/>
    <col min="13" max="13" width="24.57421875" style="77" customWidth="1"/>
    <col min="14" max="14" width="16.57421875" style="77" customWidth="1"/>
    <col min="15" max="16384" width="9.140625" style="76" customWidth="1"/>
  </cols>
  <sheetData>
    <row r="1" spans="1:14" s="48" customFormat="1" ht="65.25" customHeight="1">
      <c r="A1" s="147" t="s">
        <v>68</v>
      </c>
      <c r="B1" s="147"/>
      <c r="C1" s="147"/>
      <c r="D1" s="147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s="48" customFormat="1" ht="181.5" customHeight="1">
      <c r="A2" s="87" t="s">
        <v>1</v>
      </c>
      <c r="B2" s="83" t="s">
        <v>25</v>
      </c>
      <c r="C2" s="84" t="s">
        <v>83</v>
      </c>
      <c r="D2" s="90" t="s">
        <v>84</v>
      </c>
      <c r="E2" s="91"/>
      <c r="F2" s="91"/>
      <c r="G2" s="92"/>
      <c r="H2" s="92"/>
      <c r="I2" s="92"/>
      <c r="J2" s="49"/>
      <c r="K2" s="49"/>
      <c r="L2" s="50"/>
      <c r="M2" s="50"/>
      <c r="N2" s="50"/>
    </row>
    <row r="3" spans="1:14" s="48" customFormat="1" ht="15.75">
      <c r="A3" s="51">
        <v>1</v>
      </c>
      <c r="B3" s="52" t="s">
        <v>26</v>
      </c>
      <c r="C3" s="96">
        <f>'Среднее-общая'!V9+'Среднее-надомники'!V9</f>
        <v>927761.33</v>
      </c>
      <c r="D3" s="95">
        <f>'Среднее-общая'!AD9+'Среднее-надомники'!AD9</f>
        <v>791380.41</v>
      </c>
      <c r="E3" s="94"/>
      <c r="F3" s="94"/>
      <c r="G3" s="93"/>
      <c r="H3" s="56"/>
      <c r="I3" s="56"/>
      <c r="J3" s="55"/>
      <c r="K3" s="55"/>
      <c r="L3" s="55"/>
      <c r="M3" s="56"/>
      <c r="N3" s="56"/>
    </row>
    <row r="4" spans="1:14" s="48" customFormat="1" ht="15.75">
      <c r="A4" s="57">
        <v>2</v>
      </c>
      <c r="B4" s="52" t="s">
        <v>27</v>
      </c>
      <c r="C4" s="96">
        <f>'Среднее-общая'!V10+'Среднее-надомники'!V10</f>
        <v>1850031.08</v>
      </c>
      <c r="D4" s="95">
        <f>'Среднее-общая'!AD10+'Среднее-надомники'!AD10</f>
        <v>1692778.44</v>
      </c>
      <c r="E4" s="94"/>
      <c r="F4" s="94"/>
      <c r="G4" s="93"/>
      <c r="H4" s="56"/>
      <c r="I4" s="56"/>
      <c r="J4" s="55"/>
      <c r="K4" s="55"/>
      <c r="L4" s="55"/>
      <c r="M4" s="56"/>
      <c r="N4" s="56"/>
    </row>
    <row r="5" spans="1:14" s="48" customFormat="1" ht="15.75">
      <c r="A5" s="57">
        <v>3</v>
      </c>
      <c r="B5" s="52" t="s">
        <v>28</v>
      </c>
      <c r="C5" s="96">
        <f>'Среднее-общая'!V11+'Среднее-надомники'!V11</f>
        <v>913032.67</v>
      </c>
      <c r="D5" s="95">
        <f>'Среднее-общая'!AD11+'Среднее-надомники'!AD11</f>
        <v>842729.15</v>
      </c>
      <c r="E5" s="94"/>
      <c r="F5" s="94"/>
      <c r="G5" s="93"/>
      <c r="H5" s="56"/>
      <c r="I5" s="56"/>
      <c r="J5" s="55"/>
      <c r="K5" s="55"/>
      <c r="L5" s="55"/>
      <c r="M5" s="56"/>
      <c r="N5" s="56"/>
    </row>
    <row r="6" spans="1:14" s="48" customFormat="1" ht="15.75">
      <c r="A6" s="51">
        <v>4</v>
      </c>
      <c r="B6" s="52" t="s">
        <v>29</v>
      </c>
      <c r="C6" s="96">
        <f>'Среднее-общая'!V12+'Среднее-надомники'!V12</f>
        <v>911195</v>
      </c>
      <c r="D6" s="95">
        <f>'Среднее-общая'!AD12+'Среднее-надомники'!AD12</f>
        <v>858345.69</v>
      </c>
      <c r="E6" s="94"/>
      <c r="F6" s="94"/>
      <c r="G6" s="93"/>
      <c r="H6" s="56"/>
      <c r="I6" s="56"/>
      <c r="J6" s="55"/>
      <c r="K6" s="55"/>
      <c r="L6" s="55"/>
      <c r="M6" s="56"/>
      <c r="N6" s="56"/>
    </row>
    <row r="7" spans="1:14" s="48" customFormat="1" ht="15.75">
      <c r="A7" s="57">
        <v>5</v>
      </c>
      <c r="B7" s="52" t="s">
        <v>30</v>
      </c>
      <c r="C7" s="96">
        <f>'Среднее-общая'!V13+'Среднее-надомники'!V13</f>
        <v>0</v>
      </c>
      <c r="D7" s="95">
        <f>'Среднее-общая'!AD13+'Среднее-надомники'!AD13</f>
        <v>0</v>
      </c>
      <c r="E7" s="94"/>
      <c r="F7" s="94"/>
      <c r="G7" s="93"/>
      <c r="H7" s="56"/>
      <c r="I7" s="56"/>
      <c r="J7" s="55"/>
      <c r="K7" s="55"/>
      <c r="L7" s="55"/>
      <c r="M7" s="56"/>
      <c r="N7" s="56"/>
    </row>
    <row r="8" spans="1:14" s="48" customFormat="1" ht="15.75">
      <c r="A8" s="57">
        <v>6</v>
      </c>
      <c r="B8" s="52" t="s">
        <v>31</v>
      </c>
      <c r="C8" s="96">
        <f>'Среднее-общая'!V14+'Среднее-надомники'!V14</f>
        <v>905676.33</v>
      </c>
      <c r="D8" s="95">
        <f>'Среднее-общая'!AD14+'Среднее-надомники'!AD14</f>
        <v>927412.56</v>
      </c>
      <c r="E8" s="94"/>
      <c r="F8" s="94"/>
      <c r="G8" s="93"/>
      <c r="H8" s="56"/>
      <c r="I8" s="56"/>
      <c r="J8" s="55"/>
      <c r="K8" s="55"/>
      <c r="L8" s="55"/>
      <c r="M8" s="58"/>
      <c r="N8" s="56"/>
    </row>
    <row r="9" spans="1:14" s="48" customFormat="1" ht="15.75" customHeight="1">
      <c r="A9" s="51">
        <v>7</v>
      </c>
      <c r="B9" s="52" t="s">
        <v>32</v>
      </c>
      <c r="C9" s="96">
        <f>'Среднее-общая'!V15+'Среднее-надомники'!V15</f>
        <v>1914426.67</v>
      </c>
      <c r="D9" s="95">
        <f>'Среднее-общая'!AD15+'Среднее-надомники'!AD15</f>
        <v>1606203.9700000002</v>
      </c>
      <c r="E9" s="94"/>
      <c r="F9" s="94"/>
      <c r="G9" s="93"/>
      <c r="H9" s="56"/>
      <c r="I9" s="56"/>
      <c r="J9" s="55"/>
      <c r="K9" s="55"/>
      <c r="L9" s="55"/>
      <c r="M9" s="58"/>
      <c r="N9" s="56"/>
    </row>
    <row r="10" spans="1:14" s="60" customFormat="1" ht="15.75">
      <c r="A10" s="57">
        <v>8</v>
      </c>
      <c r="B10" s="52" t="s">
        <v>33</v>
      </c>
      <c r="C10" s="96">
        <f>'Среднее-общая'!V16+'Среднее-надомники'!V16</f>
        <v>1413728</v>
      </c>
      <c r="D10" s="95">
        <f>'Среднее-общая'!AD16+'Среднее-надомники'!AD16</f>
        <v>1275182.6600000001</v>
      </c>
      <c r="E10" s="94"/>
      <c r="F10" s="94"/>
      <c r="G10" s="93"/>
      <c r="H10" s="56"/>
      <c r="I10" s="56"/>
      <c r="J10" s="55"/>
      <c r="K10" s="55"/>
      <c r="L10" s="55"/>
      <c r="M10" s="59"/>
      <c r="N10" s="56"/>
    </row>
    <row r="11" spans="1:14" s="48" customFormat="1" ht="15.75">
      <c r="A11" s="57">
        <v>9</v>
      </c>
      <c r="B11" s="52" t="s">
        <v>34</v>
      </c>
      <c r="C11" s="96">
        <f>'Среднее-общая'!V17+'Среднее-надомники'!V17</f>
        <v>0</v>
      </c>
      <c r="D11" s="95">
        <f>'Среднее-общая'!AD17+'Среднее-надомники'!AD17</f>
        <v>0</v>
      </c>
      <c r="E11" s="94"/>
      <c r="F11" s="94"/>
      <c r="G11" s="93"/>
      <c r="H11" s="56"/>
      <c r="I11" s="56"/>
      <c r="J11" s="55"/>
      <c r="K11" s="55"/>
      <c r="L11" s="55"/>
      <c r="M11" s="61"/>
      <c r="N11" s="56"/>
    </row>
    <row r="12" spans="1:14" s="48" customFormat="1" ht="15.75">
      <c r="A12" s="51">
        <v>10</v>
      </c>
      <c r="B12" s="62" t="s">
        <v>35</v>
      </c>
      <c r="C12" s="96">
        <f>'Среднее-общая'!V18+'Среднее-надомники'!V18</f>
        <v>944021.33</v>
      </c>
      <c r="D12" s="95">
        <f>'Среднее-общая'!AD18+'Среднее-надомники'!AD18</f>
        <v>978006.1</v>
      </c>
      <c r="E12" s="94"/>
      <c r="F12" s="94"/>
      <c r="G12" s="93"/>
      <c r="H12" s="56"/>
      <c r="I12" s="56"/>
      <c r="J12" s="55"/>
      <c r="K12" s="55"/>
      <c r="L12" s="55"/>
      <c r="M12" s="56"/>
      <c r="N12" s="56"/>
    </row>
    <row r="13" spans="1:14" s="48" customFormat="1" ht="15.75">
      <c r="A13" s="57">
        <v>11</v>
      </c>
      <c r="B13" s="62" t="s">
        <v>36</v>
      </c>
      <c r="C13" s="96">
        <f>'Среднее-общая'!V19+'Среднее-надомники'!V19</f>
        <v>934816.67</v>
      </c>
      <c r="D13" s="95">
        <f>'Среднее-общая'!AD19+'Среднее-надомники'!AD19</f>
        <v>1107757.75</v>
      </c>
      <c r="E13" s="94"/>
      <c r="F13" s="94"/>
      <c r="G13" s="93"/>
      <c r="H13" s="56"/>
      <c r="I13" s="56"/>
      <c r="J13" s="55"/>
      <c r="K13" s="55"/>
      <c r="L13" s="55"/>
      <c r="M13" s="56"/>
      <c r="N13" s="56"/>
    </row>
    <row r="14" spans="1:14" s="48" customFormat="1" ht="15.75">
      <c r="A14" s="57">
        <v>12</v>
      </c>
      <c r="B14" s="62" t="s">
        <v>37</v>
      </c>
      <c r="C14" s="96">
        <f>'Среднее-общая'!V20+'Среднее-надомники'!V20</f>
        <v>934816.67</v>
      </c>
      <c r="D14" s="95">
        <f>'Среднее-общая'!AD20+'Среднее-надомники'!AD20</f>
        <v>894619.55</v>
      </c>
      <c r="E14" s="94"/>
      <c r="F14" s="94"/>
      <c r="G14" s="93"/>
      <c r="H14" s="56"/>
      <c r="I14" s="56"/>
      <c r="J14" s="55"/>
      <c r="K14" s="55"/>
      <c r="L14" s="55"/>
      <c r="M14" s="56"/>
      <c r="N14" s="56"/>
    </row>
    <row r="15" spans="1:14" s="48" customFormat="1" ht="15.75">
      <c r="A15" s="51">
        <v>13</v>
      </c>
      <c r="B15" s="62" t="s">
        <v>38</v>
      </c>
      <c r="C15" s="96">
        <f>'Среднее-общая'!V21+'Среднее-надомники'!V21</f>
        <v>947392</v>
      </c>
      <c r="D15" s="95">
        <f>'Среднее-общая'!AD21+'Среднее-надомники'!AD21</f>
        <v>851705.41</v>
      </c>
      <c r="E15" s="94"/>
      <c r="F15" s="94"/>
      <c r="G15" s="93"/>
      <c r="H15" s="56"/>
      <c r="I15" s="56"/>
      <c r="J15" s="55"/>
      <c r="K15" s="55"/>
      <c r="L15" s="55"/>
      <c r="M15" s="56"/>
      <c r="N15" s="56"/>
    </row>
    <row r="16" spans="1:14" s="48" customFormat="1" ht="19.5" customHeight="1">
      <c r="A16" s="57">
        <v>14</v>
      </c>
      <c r="B16" s="62" t="s">
        <v>39</v>
      </c>
      <c r="C16" s="96">
        <f>'Среднее-общая'!V22+'Среднее-надомники'!V22</f>
        <v>0</v>
      </c>
      <c r="D16" s="95">
        <f>'Среднее-общая'!AD22+'Среднее-надомники'!AD22</f>
        <v>0</v>
      </c>
      <c r="E16" s="94"/>
      <c r="F16" s="94"/>
      <c r="G16" s="93"/>
      <c r="H16" s="56"/>
      <c r="I16" s="56"/>
      <c r="J16" s="55"/>
      <c r="K16" s="55"/>
      <c r="L16" s="55"/>
      <c r="M16" s="61"/>
      <c r="N16" s="56"/>
    </row>
    <row r="17" spans="1:14" s="48" customFormat="1" ht="15.75">
      <c r="A17" s="57">
        <v>15</v>
      </c>
      <c r="B17" s="62" t="s">
        <v>40</v>
      </c>
      <c r="C17" s="96">
        <f>'Среднее-общая'!V23+'Среднее-надомники'!V23</f>
        <v>1011200</v>
      </c>
      <c r="D17" s="95">
        <f>'Среднее-общая'!AD23+'Среднее-надомники'!AD23</f>
        <v>963673.6</v>
      </c>
      <c r="E17" s="94"/>
      <c r="F17" s="94"/>
      <c r="G17" s="93"/>
      <c r="H17" s="56"/>
      <c r="I17" s="56"/>
      <c r="J17" s="55"/>
      <c r="K17" s="55"/>
      <c r="L17" s="55"/>
      <c r="M17" s="56"/>
      <c r="N17" s="56"/>
    </row>
    <row r="18" spans="1:14" s="63" customFormat="1" ht="15.75" customHeight="1">
      <c r="A18" s="51">
        <v>16</v>
      </c>
      <c r="B18" s="62" t="s">
        <v>41</v>
      </c>
      <c r="C18" s="96">
        <f>'Среднее-общая'!V24+'Среднее-надомники'!V24</f>
        <v>947088</v>
      </c>
      <c r="D18" s="95">
        <f>'Среднее-общая'!AD24+'Среднее-надомники'!AD24</f>
        <v>725469.41</v>
      </c>
      <c r="E18" s="94"/>
      <c r="F18" s="94"/>
      <c r="G18" s="93"/>
      <c r="H18" s="56"/>
      <c r="I18" s="56"/>
      <c r="J18" s="55"/>
      <c r="K18" s="55"/>
      <c r="L18" s="55"/>
      <c r="M18" s="56"/>
      <c r="N18" s="56"/>
    </row>
    <row r="19" spans="1:14" s="48" customFormat="1" ht="15.75">
      <c r="A19" s="57">
        <v>17</v>
      </c>
      <c r="B19" s="62" t="s">
        <v>42</v>
      </c>
      <c r="C19" s="96">
        <f>'Среднее-общая'!V25+'Среднее-надомники'!V25</f>
        <v>0</v>
      </c>
      <c r="D19" s="95">
        <f>'Среднее-общая'!AD25+'Среднее-надомники'!AD25</f>
        <v>0</v>
      </c>
      <c r="E19" s="94"/>
      <c r="F19" s="94"/>
      <c r="G19" s="93"/>
      <c r="H19" s="56"/>
      <c r="I19" s="56"/>
      <c r="J19" s="55"/>
      <c r="K19" s="55"/>
      <c r="L19" s="55"/>
      <c r="M19" s="56"/>
      <c r="N19" s="56"/>
    </row>
    <row r="20" spans="1:14" s="48" customFormat="1" ht="15.75">
      <c r="A20" s="57">
        <v>18</v>
      </c>
      <c r="B20" s="62" t="s">
        <v>43</v>
      </c>
      <c r="C20" s="96">
        <f>'Среднее-общая'!V26+'Среднее-надомники'!V26</f>
        <v>987886.67</v>
      </c>
      <c r="D20" s="95">
        <f>'Среднее-общая'!AD26+'Среднее-надомники'!AD26</f>
        <v>960225.84</v>
      </c>
      <c r="E20" s="94"/>
      <c r="F20" s="94"/>
      <c r="G20" s="93"/>
      <c r="H20" s="56"/>
      <c r="I20" s="56"/>
      <c r="J20" s="55"/>
      <c r="K20" s="55"/>
      <c r="L20" s="55"/>
      <c r="M20" s="56"/>
      <c r="N20" s="56"/>
    </row>
    <row r="21" spans="1:14" s="48" customFormat="1" ht="15.75">
      <c r="A21" s="51">
        <v>19</v>
      </c>
      <c r="B21" s="62" t="s">
        <v>44</v>
      </c>
      <c r="C21" s="96">
        <f>'Среднее-общая'!V27+'Среднее-надомники'!V27</f>
        <v>0</v>
      </c>
      <c r="D21" s="95">
        <f>'Среднее-общая'!AD27+'Среднее-надомники'!AD27</f>
        <v>0</v>
      </c>
      <c r="E21" s="94"/>
      <c r="F21" s="94"/>
      <c r="G21" s="93"/>
      <c r="H21" s="56"/>
      <c r="I21" s="56"/>
      <c r="J21" s="55"/>
      <c r="K21" s="55"/>
      <c r="L21" s="55"/>
      <c r="M21" s="61"/>
      <c r="N21" s="56"/>
    </row>
    <row r="22" spans="1:14" s="64" customFormat="1" ht="15" customHeight="1">
      <c r="A22" s="57">
        <v>20</v>
      </c>
      <c r="B22" s="62" t="s">
        <v>45</v>
      </c>
      <c r="C22" s="96">
        <f>'Среднее-общая'!V28+'Среднее-надомники'!V28</f>
        <v>944941.33</v>
      </c>
      <c r="D22" s="95">
        <f>'Среднее-общая'!AD28+'Среднее-надомники'!AD28</f>
        <v>795640.6</v>
      </c>
      <c r="E22" s="94"/>
      <c r="F22" s="94"/>
      <c r="G22" s="93"/>
      <c r="H22" s="56"/>
      <c r="I22" s="56"/>
      <c r="J22" s="55"/>
      <c r="K22" s="55"/>
      <c r="L22" s="55"/>
      <c r="M22" s="50"/>
      <c r="N22" s="56"/>
    </row>
    <row r="23" spans="1:14" s="63" customFormat="1" ht="18.75" customHeight="1">
      <c r="A23" s="57">
        <v>21</v>
      </c>
      <c r="B23" s="62" t="s">
        <v>46</v>
      </c>
      <c r="C23" s="96">
        <f>'Среднее-общая'!V29+'Среднее-надомники'!V29</f>
        <v>462347.33</v>
      </c>
      <c r="D23" s="95">
        <f>'Среднее-общая'!AD29+'Среднее-надомники'!AD29</f>
        <v>476217.75</v>
      </c>
      <c r="E23" s="94"/>
      <c r="F23" s="94"/>
      <c r="G23" s="93"/>
      <c r="H23" s="56"/>
      <c r="I23" s="56"/>
      <c r="J23" s="55"/>
      <c r="K23" s="55"/>
      <c r="L23" s="55"/>
      <c r="M23" s="61"/>
      <c r="N23" s="56"/>
    </row>
    <row r="24" spans="1:14" s="48" customFormat="1" ht="15.75">
      <c r="A24" s="51">
        <v>22</v>
      </c>
      <c r="B24" s="62" t="s">
        <v>47</v>
      </c>
      <c r="C24" s="96">
        <f>'Среднее-общая'!V30+'Среднее-надомники'!V30</f>
        <v>0</v>
      </c>
      <c r="D24" s="95">
        <f>'Среднее-общая'!AD30+'Среднее-надомники'!AD30</f>
        <v>0</v>
      </c>
      <c r="E24" s="94"/>
      <c r="F24" s="94"/>
      <c r="G24" s="93"/>
      <c r="H24" s="56"/>
      <c r="I24" s="56"/>
      <c r="J24" s="55"/>
      <c r="K24" s="55"/>
      <c r="L24" s="55"/>
      <c r="M24" s="61"/>
      <c r="N24" s="56"/>
    </row>
    <row r="25" spans="1:14" s="48" customFormat="1" ht="15.75">
      <c r="A25" s="57">
        <v>23</v>
      </c>
      <c r="B25" s="62" t="s">
        <v>48</v>
      </c>
      <c r="C25" s="96">
        <f>'Среднее-общая'!V31+'Среднее-надомники'!V31</f>
        <v>0</v>
      </c>
      <c r="D25" s="95">
        <f>'Среднее-общая'!AD31+'Среднее-надомники'!AD31</f>
        <v>0</v>
      </c>
      <c r="E25" s="94"/>
      <c r="F25" s="94"/>
      <c r="G25" s="93"/>
      <c r="H25" s="56"/>
      <c r="I25" s="56"/>
      <c r="J25" s="55"/>
      <c r="K25" s="55"/>
      <c r="L25" s="55"/>
      <c r="M25" s="61"/>
      <c r="N25" s="56"/>
    </row>
    <row r="26" spans="1:14" s="48" customFormat="1" ht="15.75">
      <c r="A26" s="57">
        <v>24</v>
      </c>
      <c r="B26" s="62" t="s">
        <v>49</v>
      </c>
      <c r="C26" s="96">
        <f>'Среднее-общая'!V32+'Среднее-надомники'!V32</f>
        <v>929602</v>
      </c>
      <c r="D26" s="95">
        <f>'Среднее-общая'!AD32+'Среднее-надомники'!AD32</f>
        <v>775288.07</v>
      </c>
      <c r="E26" s="94"/>
      <c r="F26" s="94"/>
      <c r="G26" s="93"/>
      <c r="H26" s="56"/>
      <c r="I26" s="56"/>
      <c r="J26" s="55"/>
      <c r="K26" s="55"/>
      <c r="L26" s="55"/>
      <c r="M26" s="61"/>
      <c r="N26" s="56"/>
    </row>
    <row r="27" spans="1:14" s="48" customFormat="1" ht="19.5" customHeight="1">
      <c r="A27" s="51">
        <v>25</v>
      </c>
      <c r="B27" s="62" t="s">
        <v>50</v>
      </c>
      <c r="C27" s="96">
        <f>'Среднее-общая'!V33+'Среднее-надомники'!V33</f>
        <v>947088</v>
      </c>
      <c r="D27" s="95">
        <f>'Среднее-общая'!AD33+'Среднее-надомники'!AD33</f>
        <v>788924.3</v>
      </c>
      <c r="E27" s="94"/>
      <c r="F27" s="94"/>
      <c r="G27" s="93"/>
      <c r="H27" s="56"/>
      <c r="I27" s="56"/>
      <c r="J27" s="55"/>
      <c r="K27" s="55"/>
      <c r="L27" s="55"/>
      <c r="M27" s="61"/>
      <c r="N27" s="56"/>
    </row>
    <row r="28" spans="1:14" s="48" customFormat="1" ht="18" customHeight="1">
      <c r="A28" s="57">
        <v>26</v>
      </c>
      <c r="B28" s="62" t="s">
        <v>51</v>
      </c>
      <c r="C28" s="96">
        <f>'Среднее-общая'!V34+'Среднее-надомники'!V34</f>
        <v>0</v>
      </c>
      <c r="D28" s="95">
        <f>'Среднее-общая'!AD34+'Среднее-надомники'!AD34</f>
        <v>0</v>
      </c>
      <c r="E28" s="94"/>
      <c r="F28" s="94"/>
      <c r="G28" s="93"/>
      <c r="H28" s="56"/>
      <c r="I28" s="56"/>
      <c r="J28" s="55"/>
      <c r="K28" s="55"/>
      <c r="L28" s="55"/>
      <c r="M28" s="61"/>
      <c r="N28" s="56"/>
    </row>
    <row r="29" spans="1:14" s="64" customFormat="1" ht="18.75" customHeight="1">
      <c r="A29" s="57">
        <v>27</v>
      </c>
      <c r="B29" s="62" t="s">
        <v>52</v>
      </c>
      <c r="C29" s="96">
        <f>'Среднее-общая'!V35+'Среднее-надомники'!V35</f>
        <v>928989.33</v>
      </c>
      <c r="D29" s="95">
        <f>'Среднее-общая'!AD35+'Среднее-надомники'!AD35</f>
        <v>875107.95</v>
      </c>
      <c r="E29" s="94"/>
      <c r="F29" s="94"/>
      <c r="G29" s="93"/>
      <c r="H29" s="56"/>
      <c r="I29" s="56"/>
      <c r="J29" s="55"/>
      <c r="K29" s="55"/>
      <c r="L29" s="55"/>
      <c r="M29" s="50"/>
      <c r="N29" s="56"/>
    </row>
    <row r="30" spans="1:14" s="48" customFormat="1" ht="16.5" customHeight="1">
      <c r="A30" s="51">
        <v>28</v>
      </c>
      <c r="B30" s="62" t="s">
        <v>53</v>
      </c>
      <c r="C30" s="96">
        <f>'Среднее-общая'!V36+'Среднее-надомники'!V36</f>
        <v>0</v>
      </c>
      <c r="D30" s="95">
        <f>'Среднее-общая'!AD36+'Среднее-надомники'!AD36</f>
        <v>0</v>
      </c>
      <c r="E30" s="94"/>
      <c r="F30" s="94"/>
      <c r="G30" s="93"/>
      <c r="H30" s="56"/>
      <c r="I30" s="56"/>
      <c r="J30" s="55"/>
      <c r="K30" s="55"/>
      <c r="L30" s="55"/>
      <c r="M30" s="61"/>
      <c r="N30" s="56"/>
    </row>
    <row r="31" spans="1:14" s="48" customFormat="1" ht="15.75">
      <c r="A31" s="57">
        <v>29</v>
      </c>
      <c r="B31" s="62" t="s">
        <v>54</v>
      </c>
      <c r="C31" s="96">
        <f>'Среднее-общая'!V37+'Среднее-надомники'!V37</f>
        <v>929602</v>
      </c>
      <c r="D31" s="95">
        <f>'Среднее-общая'!AD37+'Среднее-надомники'!AD37</f>
        <v>822697.77</v>
      </c>
      <c r="E31" s="94"/>
      <c r="F31" s="94"/>
      <c r="G31" s="93"/>
      <c r="H31" s="56"/>
      <c r="I31" s="56"/>
      <c r="J31" s="55"/>
      <c r="K31" s="55"/>
      <c r="L31" s="55"/>
      <c r="M31" s="61"/>
      <c r="N31" s="56"/>
    </row>
    <row r="32" spans="1:14" s="48" customFormat="1" ht="15.75">
      <c r="A32" s="57">
        <v>30</v>
      </c>
      <c r="B32" s="62" t="s">
        <v>55</v>
      </c>
      <c r="C32" s="96">
        <f>'Среднее-общая'!V38+'Среднее-надомники'!V38</f>
        <v>0</v>
      </c>
      <c r="D32" s="95">
        <f>'Среднее-общая'!AD38+'Среднее-надомники'!AD38</f>
        <v>0</v>
      </c>
      <c r="E32" s="94"/>
      <c r="F32" s="94"/>
      <c r="G32" s="93"/>
      <c r="H32" s="56"/>
      <c r="I32" s="56"/>
      <c r="J32" s="55"/>
      <c r="K32" s="55"/>
      <c r="L32" s="55"/>
      <c r="M32" s="61"/>
      <c r="N32" s="56"/>
    </row>
    <row r="33" spans="1:14" s="48" customFormat="1" ht="15.75">
      <c r="A33" s="51">
        <v>31</v>
      </c>
      <c r="B33" s="62" t="s">
        <v>56</v>
      </c>
      <c r="C33" s="96">
        <f>'Среднее-общая'!V39+'Среднее-надомники'!V39</f>
        <v>0</v>
      </c>
      <c r="D33" s="95">
        <f>'Среднее-общая'!AD39+'Среднее-надомники'!AD39</f>
        <v>0</v>
      </c>
      <c r="E33" s="94"/>
      <c r="F33" s="94"/>
      <c r="G33" s="93"/>
      <c r="H33" s="56"/>
      <c r="I33" s="56"/>
      <c r="J33" s="55"/>
      <c r="K33" s="55"/>
      <c r="L33" s="55"/>
      <c r="M33" s="61"/>
      <c r="N33" s="56"/>
    </row>
    <row r="34" spans="1:14" s="48" customFormat="1" ht="15.75">
      <c r="A34" s="57">
        <v>32</v>
      </c>
      <c r="B34" s="62" t="s">
        <v>57</v>
      </c>
      <c r="C34" s="96">
        <f>'Среднее-общая'!V40+'Среднее-надомники'!V40</f>
        <v>928989.33</v>
      </c>
      <c r="D34" s="95">
        <f>'Среднее-общая'!AD40+'Среднее-надомники'!AD40</f>
        <v>822155.56</v>
      </c>
      <c r="E34" s="94"/>
      <c r="F34" s="94"/>
      <c r="G34" s="93"/>
      <c r="H34" s="56"/>
      <c r="I34" s="56"/>
      <c r="J34" s="55"/>
      <c r="K34" s="55"/>
      <c r="L34" s="55"/>
      <c r="M34" s="61"/>
      <c r="N34" s="56"/>
    </row>
    <row r="35" spans="1:14" s="48" customFormat="1" ht="22.5" customHeight="1">
      <c r="A35" s="57">
        <v>33</v>
      </c>
      <c r="B35" s="62" t="s">
        <v>58</v>
      </c>
      <c r="C35" s="96">
        <f>'Среднее-общая'!V41+'Среднее-надомники'!V41</f>
        <v>947088</v>
      </c>
      <c r="D35" s="95">
        <f>'Среднее-общая'!AD41+'Среднее-надомники'!AD41</f>
        <v>839119.9700000001</v>
      </c>
      <c r="E35" s="94"/>
      <c r="F35" s="94"/>
      <c r="G35" s="93"/>
      <c r="H35" s="56"/>
      <c r="I35" s="56"/>
      <c r="J35" s="55"/>
      <c r="K35" s="55"/>
      <c r="L35" s="55"/>
      <c r="M35" s="61"/>
      <c r="N35" s="56"/>
    </row>
    <row r="36" spans="1:14" s="48" customFormat="1" ht="21.75" customHeight="1">
      <c r="A36" s="51">
        <v>34</v>
      </c>
      <c r="B36" s="62" t="s">
        <v>59</v>
      </c>
      <c r="C36" s="96">
        <f>'Среднее-общая'!V42+'Среднее-надомники'!V42</f>
        <v>947392</v>
      </c>
      <c r="D36" s="95">
        <f>'Среднее-общая'!AD42+'Среднее-надомники'!AD42</f>
        <v>884864.13</v>
      </c>
      <c r="E36" s="94"/>
      <c r="F36" s="94"/>
      <c r="G36" s="93"/>
      <c r="H36" s="56"/>
      <c r="I36" s="56"/>
      <c r="J36" s="55"/>
      <c r="K36" s="55"/>
      <c r="L36" s="55"/>
      <c r="M36" s="61"/>
      <c r="N36" s="56"/>
    </row>
    <row r="37" spans="1:14" s="63" customFormat="1" ht="21" customHeight="1">
      <c r="A37" s="57">
        <v>35</v>
      </c>
      <c r="B37" s="62" t="s">
        <v>60</v>
      </c>
      <c r="C37" s="96">
        <f>'Среднее-общая'!V43+'Среднее-надомники'!V43</f>
        <v>0</v>
      </c>
      <c r="D37" s="95">
        <f>'Среднее-общая'!AD43+'Среднее-надомники'!AD43</f>
        <v>0</v>
      </c>
      <c r="E37" s="94"/>
      <c r="F37" s="94"/>
      <c r="G37" s="93"/>
      <c r="H37" s="56"/>
      <c r="I37" s="56"/>
      <c r="J37" s="55"/>
      <c r="K37" s="55"/>
      <c r="L37" s="55"/>
      <c r="M37" s="61"/>
      <c r="N37" s="56"/>
    </row>
    <row r="38" spans="1:14" s="63" customFormat="1" ht="31.5">
      <c r="A38" s="57">
        <v>36</v>
      </c>
      <c r="B38" s="62" t="s">
        <v>61</v>
      </c>
      <c r="C38" s="96">
        <f>'Среднее-общая'!V44+'Среднее-надомники'!V44</f>
        <v>0</v>
      </c>
      <c r="D38" s="95">
        <f>'Среднее-общая'!AD44+'Среднее-надомники'!AD44</f>
        <v>0</v>
      </c>
      <c r="E38" s="94"/>
      <c r="F38" s="94"/>
      <c r="G38" s="93"/>
      <c r="H38" s="56"/>
      <c r="I38" s="56"/>
      <c r="J38" s="55"/>
      <c r="K38" s="55"/>
      <c r="L38" s="55"/>
      <c r="M38" s="61"/>
      <c r="N38" s="56"/>
    </row>
    <row r="39" spans="1:14" s="48" customFormat="1" ht="16.5" thickBot="1">
      <c r="A39" s="51">
        <v>37</v>
      </c>
      <c r="B39" s="65" t="s">
        <v>62</v>
      </c>
      <c r="C39" s="96">
        <f>'Среднее-общая'!V45+'Среднее-надомники'!V45</f>
        <v>0</v>
      </c>
      <c r="D39" s="95">
        <f>'Среднее-общая'!AD45+'Среднее-надомники'!AD45</f>
        <v>0</v>
      </c>
      <c r="E39" s="94"/>
      <c r="F39" s="94"/>
      <c r="G39" s="93"/>
      <c r="H39" s="56"/>
      <c r="I39" s="56"/>
      <c r="J39" s="55"/>
      <c r="K39" s="55"/>
      <c r="L39" s="55"/>
      <c r="M39" s="61"/>
      <c r="N39" s="56"/>
    </row>
    <row r="40" spans="1:14" s="48" customFormat="1" ht="16.5" thickBot="1">
      <c r="A40" s="66"/>
      <c r="B40" s="67" t="s">
        <v>0</v>
      </c>
      <c r="C40" s="95">
        <f>SUM(C3:C39)</f>
        <v>23509111.739999995</v>
      </c>
      <c r="D40" s="95">
        <f>SUM(D3:D39)</f>
        <v>21555506.639999997</v>
      </c>
      <c r="E40" s="56"/>
      <c r="F40" s="56"/>
      <c r="G40" s="56"/>
      <c r="H40" s="56"/>
      <c r="I40" s="56"/>
      <c r="J40" s="55"/>
      <c r="K40" s="49"/>
      <c r="L40" s="55"/>
      <c r="M40" s="56"/>
      <c r="N40" s="56"/>
    </row>
    <row r="41" spans="1:14" s="48" customFormat="1" ht="18" customHeight="1">
      <c r="A41" s="68"/>
      <c r="B41" s="69"/>
      <c r="E41" s="49"/>
      <c r="F41" s="49"/>
      <c r="G41" s="49"/>
      <c r="H41" s="49"/>
      <c r="I41" s="49"/>
      <c r="J41" s="49"/>
      <c r="K41" s="49"/>
      <c r="L41" s="49"/>
      <c r="M41" s="49"/>
      <c r="N41" s="49"/>
    </row>
    <row r="42" spans="1:14" s="48" customFormat="1" ht="15.75">
      <c r="A42" s="70"/>
      <c r="B42" s="71"/>
      <c r="D42" s="82"/>
      <c r="E42" s="49"/>
      <c r="F42" s="49"/>
      <c r="G42" s="49"/>
      <c r="H42" s="49"/>
      <c r="I42" s="55"/>
      <c r="J42" s="49"/>
      <c r="K42" s="49"/>
      <c r="L42" s="49"/>
      <c r="M42" s="49"/>
      <c r="N42" s="49"/>
    </row>
    <row r="43" spans="1:14" s="48" customFormat="1" ht="15.75">
      <c r="A43" s="70"/>
      <c r="B43" s="71"/>
      <c r="E43" s="49"/>
      <c r="F43" s="49"/>
      <c r="G43" s="49"/>
      <c r="H43" s="49"/>
      <c r="I43" s="49"/>
      <c r="J43" s="49"/>
      <c r="K43" s="49"/>
      <c r="L43" s="49"/>
      <c r="M43" s="49"/>
      <c r="N43" s="49"/>
    </row>
    <row r="44" spans="1:14" s="48" customFormat="1" ht="15.75">
      <c r="A44" s="70"/>
      <c r="B44" s="71"/>
      <c r="E44" s="49"/>
      <c r="F44" s="49"/>
      <c r="G44" s="49"/>
      <c r="H44" s="49"/>
      <c r="I44" s="49"/>
      <c r="J44" s="49"/>
      <c r="K44" s="49"/>
      <c r="L44" s="49"/>
      <c r="M44" s="49"/>
      <c r="N44" s="49"/>
    </row>
    <row r="45" spans="1:14" s="48" customFormat="1" ht="15.75">
      <c r="A45" s="70"/>
      <c r="B45" s="71"/>
      <c r="E45" s="49"/>
      <c r="F45" s="49"/>
      <c r="G45" s="49"/>
      <c r="H45" s="49"/>
      <c r="I45" s="49"/>
      <c r="J45" s="49"/>
      <c r="K45" s="49"/>
      <c r="L45" s="49"/>
      <c r="M45" s="49"/>
      <c r="N45" s="49"/>
    </row>
    <row r="46" spans="1:14" s="48" customFormat="1" ht="15.75">
      <c r="A46" s="70"/>
      <c r="B46" s="72"/>
      <c r="E46" s="49"/>
      <c r="F46" s="49"/>
      <c r="G46" s="49"/>
      <c r="H46" s="49"/>
      <c r="I46" s="49"/>
      <c r="J46" s="49"/>
      <c r="K46" s="49"/>
      <c r="L46" s="49"/>
      <c r="M46" s="49"/>
      <c r="N46" s="49"/>
    </row>
    <row r="47" spans="1:14" s="48" customFormat="1" ht="15.75">
      <c r="A47" s="70"/>
      <c r="B47" s="72"/>
      <c r="E47" s="49"/>
      <c r="F47" s="49"/>
      <c r="G47" s="49"/>
      <c r="H47" s="49"/>
      <c r="I47" s="49"/>
      <c r="J47" s="49"/>
      <c r="K47" s="49"/>
      <c r="L47" s="49"/>
      <c r="M47" s="49"/>
      <c r="N47" s="49"/>
    </row>
    <row r="48" spans="1:14" s="48" customFormat="1" ht="16.5" customHeight="1">
      <c r="A48" s="70"/>
      <c r="B48" s="71"/>
      <c r="E48" s="49"/>
      <c r="F48" s="49"/>
      <c r="G48" s="49"/>
      <c r="H48" s="49"/>
      <c r="I48" s="49"/>
      <c r="J48" s="49"/>
      <c r="K48" s="49"/>
      <c r="L48" s="49"/>
      <c r="M48" s="49"/>
      <c r="N48" s="49"/>
    </row>
    <row r="49" spans="1:14" s="48" customFormat="1" ht="15.75">
      <c r="A49" s="70"/>
      <c r="B49" s="71"/>
      <c r="E49" s="49"/>
      <c r="F49" s="49"/>
      <c r="G49" s="49"/>
      <c r="H49" s="49"/>
      <c r="I49" s="49"/>
      <c r="J49" s="49"/>
      <c r="K49" s="49"/>
      <c r="L49" s="49"/>
      <c r="M49" s="49"/>
      <c r="N49" s="49"/>
    </row>
    <row r="50" spans="1:14" s="48" customFormat="1" ht="15.75">
      <c r="A50" s="70"/>
      <c r="B50" s="71"/>
      <c r="E50" s="49"/>
      <c r="F50" s="49"/>
      <c r="G50" s="49"/>
      <c r="H50" s="49"/>
      <c r="I50" s="49"/>
      <c r="J50" s="49"/>
      <c r="K50" s="49"/>
      <c r="L50" s="49"/>
      <c r="M50" s="49"/>
      <c r="N50" s="49"/>
    </row>
    <row r="51" spans="1:14" s="48" customFormat="1" ht="15.75">
      <c r="A51" s="70"/>
      <c r="B51" s="71"/>
      <c r="E51" s="49"/>
      <c r="F51" s="49"/>
      <c r="G51" s="49"/>
      <c r="H51" s="49"/>
      <c r="I51" s="49"/>
      <c r="J51" s="49"/>
      <c r="K51" s="49"/>
      <c r="L51" s="49"/>
      <c r="M51" s="49"/>
      <c r="N51" s="49"/>
    </row>
    <row r="52" spans="1:14" s="48" customFormat="1" ht="15.75">
      <c r="A52" s="70"/>
      <c r="B52" s="71"/>
      <c r="E52" s="49"/>
      <c r="F52" s="49"/>
      <c r="G52" s="49"/>
      <c r="H52" s="49"/>
      <c r="I52" s="49"/>
      <c r="J52" s="49"/>
      <c r="K52" s="49"/>
      <c r="L52" s="49"/>
      <c r="M52" s="49"/>
      <c r="N52" s="49"/>
    </row>
    <row r="53" spans="1:14" s="48" customFormat="1" ht="15.75">
      <c r="A53" s="70"/>
      <c r="B53" s="71"/>
      <c r="E53" s="49"/>
      <c r="F53" s="49"/>
      <c r="G53" s="49"/>
      <c r="H53" s="49"/>
      <c r="I53" s="49"/>
      <c r="J53" s="49"/>
      <c r="K53" s="49"/>
      <c r="L53" s="49"/>
      <c r="M53" s="49"/>
      <c r="N53" s="49"/>
    </row>
    <row r="54" spans="1:14" s="48" customFormat="1" ht="15.75">
      <c r="A54" s="70"/>
      <c r="B54" s="73"/>
      <c r="E54" s="49"/>
      <c r="F54" s="49"/>
      <c r="G54" s="49"/>
      <c r="H54" s="49"/>
      <c r="I54" s="49"/>
      <c r="J54" s="49"/>
      <c r="K54" s="49"/>
      <c r="L54" s="49"/>
      <c r="M54" s="49"/>
      <c r="N54" s="49"/>
    </row>
    <row r="55" spans="1:14" s="74" customFormat="1" ht="16.5" customHeight="1">
      <c r="A55" s="146"/>
      <c r="B55" s="146"/>
      <c r="E55" s="75"/>
      <c r="F55" s="75"/>
      <c r="G55" s="75"/>
      <c r="H55" s="75"/>
      <c r="I55" s="75"/>
      <c r="J55" s="75"/>
      <c r="K55" s="75"/>
      <c r="L55" s="75"/>
      <c r="M55" s="75"/>
      <c r="N55" s="75"/>
    </row>
    <row r="56" spans="1:2" ht="15.75">
      <c r="A56" s="70"/>
      <c r="B56" s="72"/>
    </row>
    <row r="57" spans="1:2" ht="15.75">
      <c r="A57" s="70"/>
      <c r="B57" s="72"/>
    </row>
    <row r="58" spans="1:2" ht="15.75">
      <c r="A58" s="70"/>
      <c r="B58" s="72"/>
    </row>
    <row r="59" spans="1:2" ht="15.75">
      <c r="A59" s="70"/>
      <c r="B59" s="72"/>
    </row>
    <row r="60" spans="1:2" ht="18" customHeight="1">
      <c r="A60" s="70"/>
      <c r="B60" s="72"/>
    </row>
    <row r="61" spans="1:2" ht="15.75">
      <c r="A61" s="70"/>
      <c r="B61" s="72"/>
    </row>
    <row r="62" spans="1:2" ht="15.75">
      <c r="A62" s="70"/>
      <c r="B62" s="72"/>
    </row>
    <row r="63" spans="1:2" ht="15.75">
      <c r="A63" s="70"/>
      <c r="B63" s="72"/>
    </row>
    <row r="64" spans="1:2" ht="15.75">
      <c r="A64" s="70"/>
      <c r="B64" s="72"/>
    </row>
    <row r="65" spans="1:2" ht="15.75">
      <c r="A65" s="70"/>
      <c r="B65" s="72"/>
    </row>
    <row r="66" spans="1:2" ht="15.75">
      <c r="A66" s="70"/>
      <c r="B66" s="71"/>
    </row>
    <row r="67" spans="1:2" ht="15.75">
      <c r="A67" s="70"/>
      <c r="B67" s="71"/>
    </row>
    <row r="68" spans="1:2" ht="15.75">
      <c r="A68" s="70"/>
      <c r="B68" s="71"/>
    </row>
    <row r="69" spans="1:2" ht="15.75">
      <c r="A69" s="70"/>
      <c r="B69" s="71"/>
    </row>
    <row r="70" spans="1:2" ht="15.75">
      <c r="A70" s="70"/>
      <c r="B70" s="71"/>
    </row>
    <row r="71" spans="1:2" ht="15.75">
      <c r="A71" s="70"/>
      <c r="B71" s="71"/>
    </row>
    <row r="72" spans="1:2" ht="15.75">
      <c r="A72" s="70"/>
      <c r="B72" s="71"/>
    </row>
    <row r="73" spans="1:2" ht="15.75">
      <c r="A73" s="70"/>
      <c r="B73" s="71"/>
    </row>
    <row r="74" spans="1:2" ht="15.75">
      <c r="A74" s="70"/>
      <c r="B74" s="71"/>
    </row>
    <row r="75" spans="1:2" ht="15.75">
      <c r="A75" s="70"/>
      <c r="B75" s="71"/>
    </row>
    <row r="76" spans="1:2" ht="15.75">
      <c r="A76" s="70"/>
      <c r="B76" s="71"/>
    </row>
    <row r="77" spans="1:2" ht="15.75">
      <c r="A77" s="70"/>
      <c r="B77" s="71"/>
    </row>
    <row r="78" spans="1:2" ht="15.75">
      <c r="A78" s="70"/>
      <c r="B78" s="71"/>
    </row>
    <row r="79" spans="1:2" ht="15.75">
      <c r="A79" s="70"/>
      <c r="B79" s="71"/>
    </row>
    <row r="80" spans="1:2" ht="15.75">
      <c r="A80" s="70"/>
      <c r="B80" s="71"/>
    </row>
    <row r="81" spans="1:2" ht="15.75">
      <c r="A81" s="70"/>
      <c r="B81" s="71"/>
    </row>
    <row r="82" spans="1:2" ht="15.75">
      <c r="A82" s="70"/>
      <c r="B82" s="71"/>
    </row>
    <row r="83" spans="1:2" ht="15.75">
      <c r="A83" s="70"/>
      <c r="B83" s="71"/>
    </row>
    <row r="84" spans="1:2" ht="15.75">
      <c r="A84" s="70"/>
      <c r="B84" s="71"/>
    </row>
    <row r="85" spans="1:2" ht="15.75">
      <c r="A85" s="70"/>
      <c r="B85" s="71"/>
    </row>
    <row r="86" spans="1:2" ht="15.75">
      <c r="A86" s="70"/>
      <c r="B86" s="71"/>
    </row>
    <row r="87" spans="1:2" ht="15.75">
      <c r="A87" s="70"/>
      <c r="B87" s="71"/>
    </row>
    <row r="88" spans="1:2" ht="15.75">
      <c r="A88" s="70"/>
      <c r="B88" s="71"/>
    </row>
    <row r="89" spans="1:2" ht="15.75">
      <c r="A89" s="70"/>
      <c r="B89" s="71"/>
    </row>
    <row r="90" spans="1:2" ht="15.75">
      <c r="A90" s="70"/>
      <c r="B90" s="71"/>
    </row>
    <row r="91" spans="1:2" ht="15.75">
      <c r="A91" s="70"/>
      <c r="B91" s="71"/>
    </row>
    <row r="92" spans="1:2" ht="15.75">
      <c r="A92" s="70"/>
      <c r="B92" s="71"/>
    </row>
    <row r="93" spans="1:2" ht="15.75">
      <c r="A93" s="70"/>
      <c r="B93" s="71"/>
    </row>
    <row r="94" spans="1:2" ht="15.75">
      <c r="A94" s="70"/>
      <c r="B94" s="71"/>
    </row>
    <row r="95" spans="1:2" ht="15.75">
      <c r="A95" s="70"/>
      <c r="B95" s="71"/>
    </row>
    <row r="96" spans="1:2" ht="15.75">
      <c r="A96" s="70"/>
      <c r="B96" s="71"/>
    </row>
    <row r="97" spans="1:2" ht="15.75">
      <c r="A97" s="70"/>
      <c r="B97" s="71"/>
    </row>
    <row r="98" spans="1:2" ht="15.75">
      <c r="A98" s="70"/>
      <c r="B98" s="71"/>
    </row>
    <row r="99" spans="1:2" ht="15.75">
      <c r="A99" s="70"/>
      <c r="B99" s="71"/>
    </row>
    <row r="100" spans="1:2" ht="15.75">
      <c r="A100" s="77"/>
      <c r="B100" s="78"/>
    </row>
    <row r="101" spans="1:2" ht="18.75">
      <c r="A101" s="79"/>
      <c r="B101" s="79"/>
    </row>
    <row r="102" spans="1:2" ht="12.75">
      <c r="A102" s="77"/>
      <c r="B102" s="77"/>
    </row>
  </sheetData>
  <sheetProtection/>
  <mergeCells count="2">
    <mergeCell ref="A55:B55"/>
    <mergeCell ref="A1:D1"/>
  </mergeCells>
  <printOptions horizontalCentered="1"/>
  <pageMargins left="0" right="0" top="0.5905511811023623" bottom="0" header="0" footer="0"/>
  <pageSetup horizontalDpi="600" verticalDpi="600" orientation="portrait" paperSize="9" scale="45" r:id="rId1"/>
  <rowBreaks count="1" manualBreakCount="1">
    <brk id="4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103"/>
  <sheetViews>
    <sheetView tabSelected="1" view="pageBreakPreview" zoomScale="71" zoomScaleNormal="74" zoomScaleSheetLayoutView="71" zoomScalePageLayoutView="0" workbookViewId="0" topLeftCell="A1">
      <pane xSplit="4" ySplit="3" topLeftCell="E13" activePane="bottomRight" state="frozen"/>
      <selection pane="topLeft" activeCell="A1" sqref="A1"/>
      <selection pane="topRight" activeCell="E1" sqref="E1"/>
      <selection pane="bottomLeft" activeCell="A4" sqref="A4"/>
      <selection pane="bottomRight" activeCell="I16" sqref="I16"/>
    </sheetView>
  </sheetViews>
  <sheetFormatPr defaultColWidth="9.140625" defaultRowHeight="12.75"/>
  <cols>
    <col min="1" max="1" width="9.00390625" style="76" customWidth="1"/>
    <col min="2" max="2" width="36.140625" style="76" customWidth="1"/>
    <col min="3" max="3" width="0.13671875" style="76" customWidth="1"/>
    <col min="4" max="4" width="57.421875" style="76" hidden="1" customWidth="1"/>
    <col min="5" max="5" width="43.57421875" style="76" customWidth="1"/>
    <col min="6" max="6" width="51.28125" style="76" customWidth="1"/>
    <col min="7" max="7" width="29.00390625" style="77" customWidth="1"/>
    <col min="8" max="8" width="32.421875" style="77" customWidth="1"/>
    <col min="9" max="9" width="23.57421875" style="77" customWidth="1"/>
    <col min="10" max="10" width="19.140625" style="77" customWidth="1"/>
    <col min="11" max="11" width="20.00390625" style="77" customWidth="1"/>
    <col min="12" max="12" width="20.7109375" style="77" customWidth="1"/>
    <col min="13" max="13" width="17.8515625" style="77" customWidth="1"/>
    <col min="14" max="14" width="24.57421875" style="77" customWidth="1"/>
    <col min="15" max="15" width="16.57421875" style="77" customWidth="1"/>
    <col min="16" max="16384" width="9.140625" style="76" customWidth="1"/>
  </cols>
  <sheetData>
    <row r="1" ht="18.75">
      <c r="F1" s="89" t="s">
        <v>81</v>
      </c>
    </row>
    <row r="2" spans="1:15" s="48" customFormat="1" ht="65.25" customHeight="1">
      <c r="A2" s="148" t="s">
        <v>82</v>
      </c>
      <c r="B2" s="148"/>
      <c r="C2" s="148"/>
      <c r="D2" s="148"/>
      <c r="E2" s="148"/>
      <c r="F2" s="148"/>
      <c r="G2" s="108"/>
      <c r="H2" s="108"/>
      <c r="I2" s="49"/>
      <c r="J2" s="49"/>
      <c r="K2" s="49"/>
      <c r="L2" s="49"/>
      <c r="M2" s="49"/>
      <c r="N2" s="49"/>
      <c r="O2" s="49"/>
    </row>
    <row r="3" spans="1:15" s="48" customFormat="1" ht="175.5" customHeight="1">
      <c r="A3" s="87" t="s">
        <v>1</v>
      </c>
      <c r="B3" s="86" t="s">
        <v>25</v>
      </c>
      <c r="C3" s="85" t="s">
        <v>65</v>
      </c>
      <c r="D3" s="85" t="s">
        <v>66</v>
      </c>
      <c r="E3" s="85" t="s">
        <v>77</v>
      </c>
      <c r="F3" s="111" t="s">
        <v>78</v>
      </c>
      <c r="G3" s="92"/>
      <c r="H3" s="92"/>
      <c r="I3" s="92"/>
      <c r="J3" s="61"/>
      <c r="K3" s="109"/>
      <c r="L3" s="109"/>
      <c r="M3" s="109"/>
      <c r="N3" s="50"/>
      <c r="O3" s="50"/>
    </row>
    <row r="4" spans="1:15" s="48" customFormat="1" ht="15.75">
      <c r="A4" s="51">
        <v>1</v>
      </c>
      <c r="B4" s="52" t="s">
        <v>26</v>
      </c>
      <c r="C4" s="53">
        <f>'Среднее-общая'!V9</f>
        <v>927761.33</v>
      </c>
      <c r="D4" s="53">
        <f>'Среднее-общая'!AD9</f>
        <v>791380.41</v>
      </c>
      <c r="E4" s="96">
        <f>'Свод по среднему'!C3+'[2]Свод '!$C3+'[1]Свод'!$C3</f>
        <v>10604331.99</v>
      </c>
      <c r="F4" s="95">
        <f>'Свод по среднему'!D3+'[2]Свод '!$D3+'[1]Свод'!$D3</f>
        <v>9044652.96</v>
      </c>
      <c r="G4" s="93"/>
      <c r="H4" s="93"/>
      <c r="I4" s="58"/>
      <c r="J4" s="56"/>
      <c r="K4" s="58"/>
      <c r="L4" s="58"/>
      <c r="M4" s="110"/>
      <c r="N4" s="56"/>
      <c r="O4" s="56"/>
    </row>
    <row r="5" spans="1:15" s="48" customFormat="1" ht="15.75">
      <c r="A5" s="57">
        <v>2</v>
      </c>
      <c r="B5" s="52" t="s">
        <v>27</v>
      </c>
      <c r="C5" s="53">
        <f>'Среднее-общая'!V10</f>
        <v>1850004</v>
      </c>
      <c r="D5" s="53">
        <f>'Среднее-общая'!AD10</f>
        <v>1692753.66</v>
      </c>
      <c r="E5" s="96">
        <f>'Свод по среднему'!C4+'[2]Свод '!$C4+'[1]Свод'!$C4</f>
        <v>12936620.41</v>
      </c>
      <c r="F5" s="95">
        <f>'Свод по среднему'!D4+'[2]Свод '!$D4+'[1]Свод'!$D4</f>
        <v>11831440.47</v>
      </c>
      <c r="G5" s="93"/>
      <c r="H5" s="93"/>
      <c r="I5" s="58"/>
      <c r="J5" s="56"/>
      <c r="K5" s="58"/>
      <c r="L5" s="58"/>
      <c r="M5" s="110"/>
      <c r="N5" s="56"/>
      <c r="O5" s="56"/>
    </row>
    <row r="6" spans="1:15" s="48" customFormat="1" ht="15.75">
      <c r="A6" s="57">
        <v>3</v>
      </c>
      <c r="B6" s="52" t="s">
        <v>28</v>
      </c>
      <c r="C6" s="53">
        <f>'Среднее-общая'!V11</f>
        <v>913032.67</v>
      </c>
      <c r="D6" s="53">
        <f>'Среднее-общая'!AD11</f>
        <v>842729.15</v>
      </c>
      <c r="E6" s="96">
        <f>'Свод по среднему'!C5+'[2]Свод '!$C5+'[1]Свод'!$C5</f>
        <v>11058414.67</v>
      </c>
      <c r="F6" s="95">
        <f>'Свод по среднему'!D5+'[2]Свод '!$D5+'[1]Свод'!$D5</f>
        <v>10204110.56</v>
      </c>
      <c r="G6" s="93"/>
      <c r="H6" s="93"/>
      <c r="I6" s="58"/>
      <c r="J6" s="56"/>
      <c r="K6" s="58"/>
      <c r="L6" s="58"/>
      <c r="M6" s="110"/>
      <c r="N6" s="56"/>
      <c r="O6" s="56"/>
    </row>
    <row r="7" spans="1:15" s="48" customFormat="1" ht="15.75">
      <c r="A7" s="51">
        <v>4</v>
      </c>
      <c r="B7" s="52" t="s">
        <v>29</v>
      </c>
      <c r="C7" s="53">
        <f>'Среднее-общая'!V12</f>
        <v>911195</v>
      </c>
      <c r="D7" s="53">
        <f>'Среднее-общая'!AD12</f>
        <v>858345.69</v>
      </c>
      <c r="E7" s="96">
        <f>'Свод по среднему'!C6+'[2]Свод '!$C6+'[1]Свод'!$C6</f>
        <v>7751350.66</v>
      </c>
      <c r="F7" s="95">
        <f>'Свод по среднему'!D6+'[2]Свод '!$D6+'[1]Свод'!$D6</f>
        <v>7299774.09</v>
      </c>
      <c r="G7" s="93"/>
      <c r="H7" s="93"/>
      <c r="I7" s="58"/>
      <c r="J7" s="56"/>
      <c r="K7" s="58"/>
      <c r="L7" s="58"/>
      <c r="M7" s="110"/>
      <c r="N7" s="56"/>
      <c r="O7" s="56"/>
    </row>
    <row r="8" spans="1:15" s="48" customFormat="1" ht="15.75">
      <c r="A8" s="57">
        <v>5</v>
      </c>
      <c r="B8" s="52" t="s">
        <v>30</v>
      </c>
      <c r="C8" s="53">
        <f>'Среднее-общая'!V13</f>
        <v>0</v>
      </c>
      <c r="D8" s="53">
        <f>'Среднее-общая'!AD13</f>
        <v>0</v>
      </c>
      <c r="E8" s="96">
        <f>'Свод по среднему'!C7+'[2]Свод '!$C7+'[1]Свод'!$C7</f>
        <v>1767203.33</v>
      </c>
      <c r="F8" s="95">
        <f>'Свод по среднему'!D7+'[2]Свод '!$D7+'[1]Свод'!$D7</f>
        <v>2331094.56</v>
      </c>
      <c r="G8" s="93"/>
      <c r="H8" s="93"/>
      <c r="I8" s="58"/>
      <c r="J8" s="56"/>
      <c r="K8" s="58"/>
      <c r="L8" s="58"/>
      <c r="M8" s="110"/>
      <c r="N8" s="56"/>
      <c r="O8" s="56"/>
    </row>
    <row r="9" spans="1:15" s="48" customFormat="1" ht="15.75">
      <c r="A9" s="57">
        <v>6</v>
      </c>
      <c r="B9" s="52" t="s">
        <v>31</v>
      </c>
      <c r="C9" s="53">
        <f>'Среднее-общая'!V14</f>
        <v>905676.33</v>
      </c>
      <c r="D9" s="53">
        <f>'Среднее-общая'!AD14</f>
        <v>927412.56</v>
      </c>
      <c r="E9" s="96">
        <f>'Свод по среднему'!C8+'[2]Свод '!$C8+'[1]Свод'!$C8</f>
        <v>11962069.66</v>
      </c>
      <c r="F9" s="95">
        <f>'Свод по среднему'!D8+'[2]Свод '!$D8+'[1]Свод'!$D8</f>
        <v>12246060.34</v>
      </c>
      <c r="G9" s="93"/>
      <c r="H9" s="93"/>
      <c r="I9" s="58"/>
      <c r="J9" s="56"/>
      <c r="K9" s="58"/>
      <c r="L9" s="58"/>
      <c r="M9" s="110"/>
      <c r="N9" s="56"/>
      <c r="O9" s="56"/>
    </row>
    <row r="10" spans="1:15" s="48" customFormat="1" ht="15.75" customHeight="1">
      <c r="A10" s="51">
        <v>7</v>
      </c>
      <c r="B10" s="52" t="s">
        <v>32</v>
      </c>
      <c r="C10" s="53">
        <f>'Среднее-общая'!V15</f>
        <v>1914426.67</v>
      </c>
      <c r="D10" s="53">
        <f>'Среднее-общая'!AD15</f>
        <v>1606203.9700000002</v>
      </c>
      <c r="E10" s="96">
        <f>'Свод по среднему'!C9+'[2]Свод '!$C9+'[1]Свод'!$C9</f>
        <v>14434478</v>
      </c>
      <c r="F10" s="95">
        <f>'Свод по среднему'!D9+'[2]Свод '!$D9+'[1]Свод'!$D9</f>
        <v>12116147.6</v>
      </c>
      <c r="G10" s="93"/>
      <c r="H10" s="93"/>
      <c r="I10" s="58"/>
      <c r="J10" s="56"/>
      <c r="K10" s="58"/>
      <c r="L10" s="58"/>
      <c r="M10" s="110"/>
      <c r="N10" s="56"/>
      <c r="O10" s="56"/>
    </row>
    <row r="11" spans="1:15" s="60" customFormat="1" ht="15.75">
      <c r="A11" s="57">
        <v>8</v>
      </c>
      <c r="B11" s="52" t="s">
        <v>33</v>
      </c>
      <c r="C11" s="53">
        <f>'Среднее-общая'!V16</f>
        <v>1413728</v>
      </c>
      <c r="D11" s="53">
        <f>'Среднее-общая'!AD16</f>
        <v>1275182.6600000001</v>
      </c>
      <c r="E11" s="96">
        <f>'Свод по среднему'!C10+'[2]Свод '!$C10+'[1]Свод'!$C10</f>
        <v>15503435.32</v>
      </c>
      <c r="F11" s="95">
        <f>'Свод по среднему'!D10+'[2]Свод '!$D10+'[1]Свод'!$D10</f>
        <v>13979536.009999998</v>
      </c>
      <c r="G11" s="93"/>
      <c r="H11" s="93"/>
      <c r="I11" s="58"/>
      <c r="J11" s="56"/>
      <c r="K11" s="58"/>
      <c r="L11" s="58"/>
      <c r="M11" s="110"/>
      <c r="N11" s="56"/>
      <c r="O11" s="56"/>
    </row>
    <row r="12" spans="1:15" s="48" customFormat="1" ht="15.75">
      <c r="A12" s="57">
        <v>9</v>
      </c>
      <c r="B12" s="52" t="s">
        <v>34</v>
      </c>
      <c r="C12" s="53">
        <f>'Среднее-общая'!V17</f>
        <v>0</v>
      </c>
      <c r="D12" s="53">
        <f>'Среднее-общая'!AD17</f>
        <v>0</v>
      </c>
      <c r="E12" s="96">
        <f>'Свод по среднему'!C11+'[2]Свод '!$C11+'[1]Свод'!$C11</f>
        <v>2397381.34</v>
      </c>
      <c r="F12" s="95">
        <f>'Свод по среднему'!D11+'[2]Свод '!$D11+'[1]Свод'!$D11</f>
        <v>1618452.21</v>
      </c>
      <c r="G12" s="93"/>
      <c r="H12" s="93"/>
      <c r="I12" s="58"/>
      <c r="J12" s="56"/>
      <c r="K12" s="58"/>
      <c r="L12" s="58"/>
      <c r="M12" s="110"/>
      <c r="N12" s="56"/>
      <c r="O12" s="56"/>
    </row>
    <row r="13" spans="1:15" s="48" customFormat="1" ht="15.75">
      <c r="A13" s="51">
        <v>10</v>
      </c>
      <c r="B13" s="62" t="s">
        <v>35</v>
      </c>
      <c r="C13" s="53">
        <f>'Среднее-общая'!V18</f>
        <v>944021.33</v>
      </c>
      <c r="D13" s="53">
        <f>'Среднее-общая'!AD18</f>
        <v>978006.1</v>
      </c>
      <c r="E13" s="96">
        <f>'Свод по среднему'!C12+'[2]Свод '!$C12+'[1]Свод'!$C12</f>
        <v>5170510.33</v>
      </c>
      <c r="F13" s="95">
        <f>'Свод по среднему'!D12+'[2]Свод '!$D12+'[1]Свод'!$D12</f>
        <v>5357890.24</v>
      </c>
      <c r="G13" s="93"/>
      <c r="H13" s="93"/>
      <c r="I13" s="58"/>
      <c r="J13" s="56"/>
      <c r="K13" s="58"/>
      <c r="L13" s="58"/>
      <c r="M13" s="110"/>
      <c r="N13" s="56"/>
      <c r="O13" s="56"/>
    </row>
    <row r="14" spans="1:15" s="48" customFormat="1" ht="15.75">
      <c r="A14" s="57">
        <v>11</v>
      </c>
      <c r="B14" s="62" t="s">
        <v>36</v>
      </c>
      <c r="C14" s="53">
        <f>'Среднее-общая'!V19</f>
        <v>934816.67</v>
      </c>
      <c r="D14" s="53">
        <f>'Среднее-общая'!AD19</f>
        <v>1107757.75</v>
      </c>
      <c r="E14" s="96">
        <f>'Свод по среднему'!C13+'[2]Свод '!$C13+'[1]Свод'!$C13</f>
        <v>5308143.34</v>
      </c>
      <c r="F14" s="95">
        <f>'Свод по среднему'!D13+'[2]Свод '!$D13+'[1]Свод'!$D13</f>
        <v>6291688.6899999995</v>
      </c>
      <c r="G14" s="93"/>
      <c r="H14" s="93"/>
      <c r="I14" s="58"/>
      <c r="J14" s="56"/>
      <c r="K14" s="58"/>
      <c r="L14" s="58"/>
      <c r="M14" s="110"/>
      <c r="N14" s="56"/>
      <c r="O14" s="56"/>
    </row>
    <row r="15" spans="1:15" s="48" customFormat="1" ht="15.75">
      <c r="A15" s="57">
        <v>12</v>
      </c>
      <c r="B15" s="62" t="s">
        <v>37</v>
      </c>
      <c r="C15" s="53">
        <f>'Среднее-общая'!V20</f>
        <v>934816.67</v>
      </c>
      <c r="D15" s="53">
        <f>'Среднее-общая'!AD20</f>
        <v>894619.55</v>
      </c>
      <c r="E15" s="96">
        <f>'Свод по среднему'!C14+'[2]Свод '!$C14+'[1]Свод'!$C14</f>
        <v>7130706.34</v>
      </c>
      <c r="F15" s="95">
        <f>'Свод по среднему'!D14+'[2]Свод '!$D14+'[1]Свод'!$D14</f>
        <v>6826716.98</v>
      </c>
      <c r="G15" s="93"/>
      <c r="H15" s="93"/>
      <c r="I15" s="58"/>
      <c r="J15" s="56"/>
      <c r="K15" s="58"/>
      <c r="L15" s="58"/>
      <c r="M15" s="110"/>
      <c r="N15" s="56"/>
      <c r="O15" s="56"/>
    </row>
    <row r="16" spans="1:15" s="48" customFormat="1" ht="15.75">
      <c r="A16" s="51">
        <v>13</v>
      </c>
      <c r="B16" s="62" t="s">
        <v>38</v>
      </c>
      <c r="C16" s="53">
        <f>'Среднее-общая'!V21</f>
        <v>947392</v>
      </c>
      <c r="D16" s="53">
        <f>'Среднее-общая'!AD21</f>
        <v>851705.41</v>
      </c>
      <c r="E16" s="96">
        <f>'Свод по среднему'!C15+'[2]Свод '!$C15+'[1]Свод'!$C15</f>
        <v>14765338.66</v>
      </c>
      <c r="F16" s="95">
        <f>'Свод по среднему'!D15+'[2]Свод '!$D15+'[1]Свод'!$D15</f>
        <v>13273689.36</v>
      </c>
      <c r="G16" s="93"/>
      <c r="H16" s="93"/>
      <c r="I16" s="58"/>
      <c r="J16" s="56"/>
      <c r="K16" s="58"/>
      <c r="L16" s="58"/>
      <c r="M16" s="110"/>
      <c r="N16" s="56"/>
      <c r="O16" s="56"/>
    </row>
    <row r="17" spans="1:15" s="48" customFormat="1" ht="19.5" customHeight="1">
      <c r="A17" s="57">
        <v>14</v>
      </c>
      <c r="B17" s="62" t="s">
        <v>39</v>
      </c>
      <c r="C17" s="53">
        <f>'Среднее-общая'!V22</f>
        <v>0</v>
      </c>
      <c r="D17" s="53">
        <f>'Среднее-общая'!AD22</f>
        <v>0</v>
      </c>
      <c r="E17" s="96">
        <f>'Свод по среднему'!C16+'[2]Свод '!$C16+'[1]Свод'!$C16</f>
        <v>3810377.66</v>
      </c>
      <c r="F17" s="95">
        <f>'Свод по среднему'!D16+'[2]Свод '!$D16+'[1]Свод'!$D16</f>
        <v>4293446.84</v>
      </c>
      <c r="G17" s="93"/>
      <c r="H17" s="93"/>
      <c r="I17" s="58"/>
      <c r="J17" s="56"/>
      <c r="K17" s="58"/>
      <c r="L17" s="58"/>
      <c r="M17" s="110"/>
      <c r="N17" s="56"/>
      <c r="O17" s="56"/>
    </row>
    <row r="18" spans="1:15" s="48" customFormat="1" ht="15.75">
      <c r="A18" s="57">
        <v>15</v>
      </c>
      <c r="B18" s="62" t="s">
        <v>40</v>
      </c>
      <c r="C18" s="53">
        <f>'Среднее-общая'!V23</f>
        <v>1011200</v>
      </c>
      <c r="D18" s="53">
        <f>'Среднее-общая'!AD23</f>
        <v>963673.6</v>
      </c>
      <c r="E18" s="96">
        <f>'Свод по среднему'!C17+'[2]Свод '!$C17+'[1]Свод'!$C17</f>
        <v>9520626.67</v>
      </c>
      <c r="F18" s="95">
        <f>'Свод по среднему'!D17+'[2]Свод '!$D17+'[1]Свод'!$D17</f>
        <v>9070250.11</v>
      </c>
      <c r="G18" s="93"/>
      <c r="H18" s="93"/>
      <c r="I18" s="58"/>
      <c r="J18" s="56"/>
      <c r="K18" s="58"/>
      <c r="L18" s="58"/>
      <c r="M18" s="110"/>
      <c r="N18" s="56"/>
      <c r="O18" s="56"/>
    </row>
    <row r="19" spans="1:15" s="63" customFormat="1" ht="15.75" customHeight="1">
      <c r="A19" s="51">
        <v>16</v>
      </c>
      <c r="B19" s="62" t="s">
        <v>41</v>
      </c>
      <c r="C19" s="53">
        <f>'Среднее-общая'!V24</f>
        <v>947088</v>
      </c>
      <c r="D19" s="53">
        <f>'Среднее-общая'!AD24</f>
        <v>725469.41</v>
      </c>
      <c r="E19" s="96">
        <f>'Свод по среднему'!C18+'[2]Свод '!$C18+'[1]Свод'!$C18</f>
        <v>5185052</v>
      </c>
      <c r="F19" s="95">
        <f>'Свод по среднему'!D18+'[2]Свод '!$D18+'[1]Свод'!$D18</f>
        <v>3970452.7</v>
      </c>
      <c r="G19" s="93"/>
      <c r="H19" s="93"/>
      <c r="I19" s="58"/>
      <c r="J19" s="56"/>
      <c r="K19" s="58"/>
      <c r="L19" s="58"/>
      <c r="M19" s="110"/>
      <c r="N19" s="56"/>
      <c r="O19" s="56"/>
    </row>
    <row r="20" spans="1:15" s="48" customFormat="1" ht="15.75">
      <c r="A20" s="57">
        <v>17</v>
      </c>
      <c r="B20" s="62" t="s">
        <v>42</v>
      </c>
      <c r="C20" s="53">
        <f>'Среднее-общая'!V25</f>
        <v>0</v>
      </c>
      <c r="D20" s="53">
        <f>'Среднее-общая'!AD25</f>
        <v>0</v>
      </c>
      <c r="E20" s="96">
        <f>'Свод по среднему'!C19+'[2]Свод '!$C19+'[1]Свод'!$C19</f>
        <v>3344858.67</v>
      </c>
      <c r="F20" s="95">
        <f>'Свод по среднему'!D19+'[2]Свод '!$D19+'[1]Свод'!$D19</f>
        <v>2772120.2199999997</v>
      </c>
      <c r="G20" s="93"/>
      <c r="H20" s="93"/>
      <c r="I20" s="58"/>
      <c r="J20" s="56"/>
      <c r="K20" s="58"/>
      <c r="L20" s="58"/>
      <c r="M20" s="110"/>
      <c r="N20" s="56"/>
      <c r="O20" s="56"/>
    </row>
    <row r="21" spans="1:15" s="48" customFormat="1" ht="15.75">
      <c r="A21" s="57">
        <v>18</v>
      </c>
      <c r="B21" s="62" t="s">
        <v>43</v>
      </c>
      <c r="C21" s="53">
        <f>'Среднее-общая'!V26</f>
        <v>987886.67</v>
      </c>
      <c r="D21" s="53">
        <f>'Среднее-общая'!AD26</f>
        <v>960225.84</v>
      </c>
      <c r="E21" s="96">
        <f>'Свод по среднему'!C20+'[2]Свод '!$C20+'[1]Свод'!$C20</f>
        <v>15116907.01</v>
      </c>
      <c r="F21" s="95">
        <f>'Свод по среднему'!D20+'[2]Свод '!$D20+'[1]Свод'!$D20</f>
        <v>14690829.25</v>
      </c>
      <c r="G21" s="93"/>
      <c r="H21" s="93"/>
      <c r="I21" s="58"/>
      <c r="J21" s="56"/>
      <c r="K21" s="58"/>
      <c r="L21" s="58"/>
      <c r="M21" s="110"/>
      <c r="N21" s="56"/>
      <c r="O21" s="56"/>
    </row>
    <row r="22" spans="1:15" s="48" customFormat="1" ht="15.75">
      <c r="A22" s="51">
        <v>19</v>
      </c>
      <c r="B22" s="62" t="s">
        <v>44</v>
      </c>
      <c r="C22" s="53">
        <f>'Среднее-общая'!V27</f>
        <v>0</v>
      </c>
      <c r="D22" s="53">
        <f>'Среднее-общая'!AD27</f>
        <v>0</v>
      </c>
      <c r="E22" s="96">
        <f>'Свод по среднему'!C21+'[2]Свод '!$C21+'[1]Свод'!$C21</f>
        <v>3339457</v>
      </c>
      <c r="F22" s="95">
        <f>'Свод по среднему'!D21+'[2]Свод '!$D21+'[1]Свод'!$D21</f>
        <v>3053358.94</v>
      </c>
      <c r="G22" s="93"/>
      <c r="H22" s="93"/>
      <c r="I22" s="58"/>
      <c r="J22" s="56"/>
      <c r="K22" s="58"/>
      <c r="L22" s="58"/>
      <c r="M22" s="110"/>
      <c r="N22" s="56"/>
      <c r="O22" s="56"/>
    </row>
    <row r="23" spans="1:15" s="64" customFormat="1" ht="15" customHeight="1">
      <c r="A23" s="57">
        <v>20</v>
      </c>
      <c r="B23" s="62" t="s">
        <v>45</v>
      </c>
      <c r="C23" s="53">
        <f>'Среднее-общая'!V28</f>
        <v>944941.33</v>
      </c>
      <c r="D23" s="53">
        <f>'Среднее-общая'!AD28</f>
        <v>795640.6</v>
      </c>
      <c r="E23" s="96">
        <f>'Свод по среднему'!C22+'[2]Свод '!$C22+'[1]Свод'!$C22</f>
        <v>7859302.66</v>
      </c>
      <c r="F23" s="95">
        <f>'Свод по среднему'!D22+'[2]Свод '!$D22+'[1]Свод'!$D22</f>
        <v>6619935.1899999995</v>
      </c>
      <c r="G23" s="93"/>
      <c r="H23" s="93"/>
      <c r="I23" s="58"/>
      <c r="J23" s="56"/>
      <c r="K23" s="58"/>
      <c r="L23" s="58"/>
      <c r="M23" s="110"/>
      <c r="N23" s="56"/>
      <c r="O23" s="56"/>
    </row>
    <row r="24" spans="1:15" s="63" customFormat="1" ht="18.75" customHeight="1">
      <c r="A24" s="57">
        <v>21</v>
      </c>
      <c r="B24" s="62" t="s">
        <v>46</v>
      </c>
      <c r="C24" s="53">
        <f>'Среднее-общая'!V29</f>
        <v>462347.33</v>
      </c>
      <c r="D24" s="53">
        <f>'Среднее-общая'!AD29</f>
        <v>476217.75</v>
      </c>
      <c r="E24" s="96">
        <f>'Свод по среднему'!C23+'[2]Свод '!$C23+'[1]Свод'!$C23</f>
        <v>3840107.9800000004</v>
      </c>
      <c r="F24" s="95">
        <f>'Свод по среднему'!D23+'[2]Свод '!$D23+'[1]Свод'!$D23</f>
        <v>3956010.49</v>
      </c>
      <c r="G24" s="93"/>
      <c r="H24" s="93"/>
      <c r="I24" s="58"/>
      <c r="J24" s="56"/>
      <c r="K24" s="58"/>
      <c r="L24" s="58"/>
      <c r="M24" s="110"/>
      <c r="N24" s="56"/>
      <c r="O24" s="56"/>
    </row>
    <row r="25" spans="1:15" s="48" customFormat="1" ht="15.75">
      <c r="A25" s="51">
        <v>22</v>
      </c>
      <c r="B25" s="62" t="s">
        <v>47</v>
      </c>
      <c r="C25" s="53">
        <f>'Среднее-общая'!V30</f>
        <v>0</v>
      </c>
      <c r="D25" s="53">
        <f>'Среднее-общая'!AD30</f>
        <v>0</v>
      </c>
      <c r="E25" s="96">
        <f>'Свод по среднему'!C24+'[2]Свод '!$C24+'[1]Свод'!$C24</f>
        <v>2397069.67</v>
      </c>
      <c r="F25" s="95">
        <f>'Свод по среднему'!D24+'[2]Свод '!$D24+'[1]Свод'!$D24</f>
        <v>1906652.0699999998</v>
      </c>
      <c r="G25" s="93"/>
      <c r="H25" s="93"/>
      <c r="I25" s="58"/>
      <c r="J25" s="56"/>
      <c r="K25" s="58"/>
      <c r="L25" s="58"/>
      <c r="M25" s="110"/>
      <c r="N25" s="56"/>
      <c r="O25" s="56"/>
    </row>
    <row r="26" spans="1:15" s="48" customFormat="1" ht="15.75">
      <c r="A26" s="57">
        <v>23</v>
      </c>
      <c r="B26" s="62" t="s">
        <v>48</v>
      </c>
      <c r="C26" s="53">
        <f>'Среднее-общая'!V31</f>
        <v>0</v>
      </c>
      <c r="D26" s="53">
        <f>'Среднее-общая'!AD31</f>
        <v>0</v>
      </c>
      <c r="E26" s="96">
        <f>'Свод по среднему'!C25+'[2]Свод '!$C25+'[1]Свод'!$C25</f>
        <v>2598136.34</v>
      </c>
      <c r="F26" s="95">
        <f>'Свод по среднему'!D25+'[2]Свод '!$D25+'[1]Свод'!$D25</f>
        <v>2986338.5599999996</v>
      </c>
      <c r="G26" s="93"/>
      <c r="H26" s="93"/>
      <c r="I26" s="58"/>
      <c r="J26" s="56"/>
      <c r="K26" s="58"/>
      <c r="L26" s="58"/>
      <c r="M26" s="110"/>
      <c r="N26" s="56"/>
      <c r="O26" s="56"/>
    </row>
    <row r="27" spans="1:15" s="48" customFormat="1" ht="15.75">
      <c r="A27" s="57">
        <v>24</v>
      </c>
      <c r="B27" s="62" t="s">
        <v>49</v>
      </c>
      <c r="C27" s="53">
        <f>'Среднее-общая'!V32</f>
        <v>929602</v>
      </c>
      <c r="D27" s="53">
        <f>'Среднее-общая'!AD32</f>
        <v>775288.07</v>
      </c>
      <c r="E27" s="96">
        <f>'Свод по среднему'!C26+'[2]Свод '!$C26+'[1]Свод'!$C26</f>
        <v>4747524.33</v>
      </c>
      <c r="F27" s="95">
        <f>'Свод по среднему'!D26+'[2]Свод '!$D26+'[1]Свод'!$D26</f>
        <v>3960910.7699999996</v>
      </c>
      <c r="G27" s="93"/>
      <c r="H27" s="93"/>
      <c r="I27" s="58"/>
      <c r="J27" s="56"/>
      <c r="K27" s="58"/>
      <c r="L27" s="58"/>
      <c r="M27" s="110"/>
      <c r="N27" s="56"/>
      <c r="O27" s="56"/>
    </row>
    <row r="28" spans="1:15" s="48" customFormat="1" ht="19.5" customHeight="1">
      <c r="A28" s="51">
        <v>25</v>
      </c>
      <c r="B28" s="62" t="s">
        <v>50</v>
      </c>
      <c r="C28" s="53">
        <f>'Среднее-общая'!V33</f>
        <v>947088</v>
      </c>
      <c r="D28" s="53">
        <f>'Среднее-общая'!AD33</f>
        <v>788924.3</v>
      </c>
      <c r="E28" s="96">
        <f>'Свод по среднему'!C27+'[2]Свод '!$C27+'[1]Свод'!$C27</f>
        <v>4552987</v>
      </c>
      <c r="F28" s="95">
        <f>'Свод по среднему'!D27+'[2]Свод '!$D27+'[1]Свод'!$D27</f>
        <v>3794421.79</v>
      </c>
      <c r="G28" s="93"/>
      <c r="H28" s="93"/>
      <c r="I28" s="58"/>
      <c r="J28" s="56"/>
      <c r="K28" s="58"/>
      <c r="L28" s="58"/>
      <c r="M28" s="110"/>
      <c r="N28" s="56"/>
      <c r="O28" s="56"/>
    </row>
    <row r="29" spans="1:15" s="48" customFormat="1" ht="18" customHeight="1">
      <c r="A29" s="57">
        <v>26</v>
      </c>
      <c r="B29" s="62" t="s">
        <v>51</v>
      </c>
      <c r="C29" s="53">
        <f>'Среднее-общая'!V34</f>
        <v>0</v>
      </c>
      <c r="D29" s="53">
        <f>'Среднее-общая'!AD34</f>
        <v>0</v>
      </c>
      <c r="E29" s="96">
        <f>'Свод по среднему'!C28+'[2]Свод '!$C28+'[1]Свод'!$C28</f>
        <v>3134900.67</v>
      </c>
      <c r="F29" s="95">
        <f>'Свод по среднему'!D28+'[2]Свод '!$D28+'[1]Свод'!$D28</f>
        <v>2462066.44</v>
      </c>
      <c r="G29" s="93"/>
      <c r="H29" s="93"/>
      <c r="I29" s="58"/>
      <c r="J29" s="56"/>
      <c r="K29" s="58"/>
      <c r="L29" s="58"/>
      <c r="M29" s="110"/>
      <c r="N29" s="56"/>
      <c r="O29" s="56"/>
    </row>
    <row r="30" spans="1:15" s="64" customFormat="1" ht="18.75" customHeight="1">
      <c r="A30" s="57">
        <v>27</v>
      </c>
      <c r="B30" s="62" t="s">
        <v>52</v>
      </c>
      <c r="C30" s="53">
        <f>'Среднее-общая'!V35</f>
        <v>928989.33</v>
      </c>
      <c r="D30" s="53">
        <f>'Среднее-общая'!AD35</f>
        <v>875107.95</v>
      </c>
      <c r="E30" s="96">
        <f>'Свод по среднему'!C29+'[2]Свод '!$C29+'[1]Свод'!$C29</f>
        <v>4433358</v>
      </c>
      <c r="F30" s="95">
        <f>'Свод по среднему'!D29+'[2]Свод '!$D29+'[1]Свод'!$D29</f>
        <v>4175852.96</v>
      </c>
      <c r="G30" s="93"/>
      <c r="H30" s="93"/>
      <c r="I30" s="58"/>
      <c r="J30" s="56"/>
      <c r="K30" s="58"/>
      <c r="L30" s="58"/>
      <c r="M30" s="110"/>
      <c r="N30" s="56"/>
      <c r="O30" s="56"/>
    </row>
    <row r="31" spans="1:15" s="48" customFormat="1" ht="16.5" customHeight="1">
      <c r="A31" s="51">
        <v>28</v>
      </c>
      <c r="B31" s="62" t="s">
        <v>53</v>
      </c>
      <c r="C31" s="53">
        <f>'Среднее-общая'!V36</f>
        <v>0</v>
      </c>
      <c r="D31" s="53">
        <f>'Среднее-общая'!AD36</f>
        <v>0</v>
      </c>
      <c r="E31" s="96">
        <f>'Свод по среднему'!C30+'[2]Свод '!$C30+'[1]Свод'!$C30</f>
        <v>2831383.67</v>
      </c>
      <c r="F31" s="95">
        <f>'Свод по среднему'!D30+'[2]Свод '!$D30+'[1]Свод'!$D30</f>
        <v>2166151.81</v>
      </c>
      <c r="G31" s="93"/>
      <c r="H31" s="93"/>
      <c r="I31" s="58"/>
      <c r="J31" s="56"/>
      <c r="K31" s="58"/>
      <c r="L31" s="58"/>
      <c r="M31" s="110"/>
      <c r="N31" s="56"/>
      <c r="O31" s="56"/>
    </row>
    <row r="32" spans="1:15" s="48" customFormat="1" ht="15.75">
      <c r="A32" s="57">
        <v>29</v>
      </c>
      <c r="B32" s="62" t="s">
        <v>54</v>
      </c>
      <c r="C32" s="53">
        <f>'Среднее-общая'!V37</f>
        <v>929602</v>
      </c>
      <c r="D32" s="53">
        <f>'Среднее-общая'!AD37</f>
        <v>822697.77</v>
      </c>
      <c r="E32" s="96">
        <f>'Свод по среднему'!C31+'[2]Свод '!$C31+'[1]Свод'!$C31</f>
        <v>4450708</v>
      </c>
      <c r="F32" s="95">
        <f>'Свод по среднему'!D31+'[2]Свод '!$D31+'[1]Свод'!$D31</f>
        <v>3937817.54</v>
      </c>
      <c r="G32" s="93"/>
      <c r="H32" s="93"/>
      <c r="I32" s="58"/>
      <c r="J32" s="56"/>
      <c r="K32" s="58"/>
      <c r="L32" s="58"/>
      <c r="M32" s="110"/>
      <c r="N32" s="56"/>
      <c r="O32" s="56"/>
    </row>
    <row r="33" spans="1:15" s="48" customFormat="1" ht="15.75">
      <c r="A33" s="57">
        <v>30</v>
      </c>
      <c r="B33" s="62" t="s">
        <v>55</v>
      </c>
      <c r="C33" s="53">
        <f>'Среднее-общая'!V38</f>
        <v>0</v>
      </c>
      <c r="D33" s="53">
        <f>'Среднее-общая'!AD38</f>
        <v>0</v>
      </c>
      <c r="E33" s="96">
        <f>'Свод по среднему'!C32+'[2]Свод '!$C32+'[1]Свод'!$C32</f>
        <v>3851398.67</v>
      </c>
      <c r="F33" s="95">
        <f>'Свод по среднему'!D32+'[2]Свод '!$D32+'[1]Свод'!$D32</f>
        <v>3947876.9899999998</v>
      </c>
      <c r="G33" s="93"/>
      <c r="H33" s="93"/>
      <c r="I33" s="58"/>
      <c r="J33" s="56"/>
      <c r="K33" s="58"/>
      <c r="L33" s="58"/>
      <c r="M33" s="110"/>
      <c r="N33" s="56"/>
      <c r="O33" s="56"/>
    </row>
    <row r="34" spans="1:15" s="48" customFormat="1" ht="15.75">
      <c r="A34" s="51">
        <v>31</v>
      </c>
      <c r="B34" s="62" t="s">
        <v>56</v>
      </c>
      <c r="C34" s="53">
        <f>'Среднее-общая'!V39</f>
        <v>0</v>
      </c>
      <c r="D34" s="53">
        <f>'Среднее-общая'!AD39</f>
        <v>0</v>
      </c>
      <c r="E34" s="96">
        <f>'Свод по среднему'!C33+'[2]Свод '!$C33+'[1]Свод'!$C33</f>
        <v>2990961.33</v>
      </c>
      <c r="F34" s="95">
        <f>'Свод по среднему'!D33+'[2]Свод '!$D33+'[1]Свод'!$D33</f>
        <v>2434420.61</v>
      </c>
      <c r="G34" s="93"/>
      <c r="H34" s="93"/>
      <c r="I34" s="58"/>
      <c r="J34" s="56"/>
      <c r="K34" s="58"/>
      <c r="L34" s="58"/>
      <c r="M34" s="110"/>
      <c r="N34" s="56"/>
      <c r="O34" s="56"/>
    </row>
    <row r="35" spans="1:15" s="48" customFormat="1" ht="15.75">
      <c r="A35" s="57">
        <v>32</v>
      </c>
      <c r="B35" s="62" t="s">
        <v>57</v>
      </c>
      <c r="C35" s="53">
        <f>'Среднее-общая'!V40</f>
        <v>928989.33</v>
      </c>
      <c r="D35" s="53">
        <f>'Среднее-общая'!AD40</f>
        <v>822155.56</v>
      </c>
      <c r="E35" s="96">
        <f>'Свод по среднему'!C34+'[2]Свод '!$C34+'[1]Свод'!$C34</f>
        <v>5161675.33</v>
      </c>
      <c r="F35" s="95">
        <f>'Свод по среднему'!D34+'[2]Свод '!$D34+'[1]Свод'!$D34</f>
        <v>4567173.35</v>
      </c>
      <c r="G35" s="93"/>
      <c r="H35" s="93"/>
      <c r="I35" s="58"/>
      <c r="J35" s="56"/>
      <c r="K35" s="58"/>
      <c r="L35" s="58"/>
      <c r="M35" s="110"/>
      <c r="N35" s="56"/>
      <c r="O35" s="56"/>
    </row>
    <row r="36" spans="1:15" s="48" customFormat="1" ht="22.5" customHeight="1">
      <c r="A36" s="57">
        <v>33</v>
      </c>
      <c r="B36" s="62" t="s">
        <v>58</v>
      </c>
      <c r="C36" s="53">
        <f>'Среднее-общая'!V41</f>
        <v>947088</v>
      </c>
      <c r="D36" s="53">
        <f>'Среднее-общая'!AD41</f>
        <v>839119.9700000001</v>
      </c>
      <c r="E36" s="96">
        <f>'Свод по среднему'!C35+'[2]Свод '!$C35+'[1]Свод'!$C35</f>
        <v>5590533</v>
      </c>
      <c r="F36" s="95">
        <f>'Свод по среднему'!D35+'[2]Свод '!$D35+'[1]Свод'!$D35</f>
        <v>4951364.290000001</v>
      </c>
      <c r="G36" s="93"/>
      <c r="H36" s="93"/>
      <c r="I36" s="58"/>
      <c r="J36" s="56"/>
      <c r="K36" s="58"/>
      <c r="L36" s="58"/>
      <c r="M36" s="110"/>
      <c r="N36" s="56"/>
      <c r="O36" s="56"/>
    </row>
    <row r="37" spans="1:15" s="48" customFormat="1" ht="21.75" customHeight="1">
      <c r="A37" s="51">
        <v>34</v>
      </c>
      <c r="B37" s="62" t="s">
        <v>59</v>
      </c>
      <c r="C37" s="53">
        <f>'Среднее-общая'!V42</f>
        <v>947392</v>
      </c>
      <c r="D37" s="53">
        <f>'Среднее-общая'!AD42</f>
        <v>884864.13</v>
      </c>
      <c r="E37" s="96">
        <f>'Свод по среднему'!C36+'[2]Свод '!$C36+'[1]Свод'!$C36</f>
        <v>5559511.99</v>
      </c>
      <c r="F37" s="95">
        <f>'Свод по среднему'!D36+'[2]Свод '!$D36+'[1]Свод'!$D36</f>
        <v>5192601.720000001</v>
      </c>
      <c r="G37" s="93"/>
      <c r="H37" s="93"/>
      <c r="I37" s="58"/>
      <c r="J37" s="56"/>
      <c r="K37" s="58"/>
      <c r="L37" s="58"/>
      <c r="M37" s="110"/>
      <c r="N37" s="56"/>
      <c r="O37" s="56"/>
    </row>
    <row r="38" spans="1:15" s="63" customFormat="1" ht="21" customHeight="1">
      <c r="A38" s="57">
        <v>35</v>
      </c>
      <c r="B38" s="62" t="s">
        <v>60</v>
      </c>
      <c r="C38" s="53">
        <f>'Среднее-общая'!V43</f>
        <v>0</v>
      </c>
      <c r="D38" s="53">
        <f>'Среднее-общая'!AD43</f>
        <v>0</v>
      </c>
      <c r="E38" s="96">
        <f>'Свод по среднему'!C37+'[2]Свод '!$C37+'[1]Свод'!$C37</f>
        <v>3132650</v>
      </c>
      <c r="F38" s="95">
        <f>'Свод по среднему'!D37+'[2]Свод '!$D37+'[1]Свод'!$D37</f>
        <v>3127942.0999999996</v>
      </c>
      <c r="G38" s="93"/>
      <c r="H38" s="93"/>
      <c r="I38" s="58"/>
      <c r="J38" s="56"/>
      <c r="K38" s="58"/>
      <c r="L38" s="58"/>
      <c r="M38" s="110"/>
      <c r="N38" s="56"/>
      <c r="O38" s="56"/>
    </row>
    <row r="39" spans="1:15" s="63" customFormat="1" ht="31.5">
      <c r="A39" s="57">
        <v>36</v>
      </c>
      <c r="B39" s="62" t="s">
        <v>61</v>
      </c>
      <c r="C39" s="53">
        <f>'Среднее-общая'!V44</f>
        <v>0</v>
      </c>
      <c r="D39" s="53">
        <f>'Среднее-общая'!AD44</f>
        <v>0</v>
      </c>
      <c r="E39" s="96">
        <f>'Свод по среднему'!C38+'[2]Свод '!$C38+'[1]Свод'!$C38</f>
        <v>3281214.67</v>
      </c>
      <c r="F39" s="95">
        <f>'Свод по среднему'!D38+'[2]Свод '!$D38+'[1]Свод'!$D38</f>
        <v>3088527.7300000004</v>
      </c>
      <c r="G39" s="93"/>
      <c r="H39" s="93"/>
      <c r="I39" s="58"/>
      <c r="J39" s="56"/>
      <c r="K39" s="58"/>
      <c r="L39" s="58"/>
      <c r="M39" s="110"/>
      <c r="N39" s="56"/>
      <c r="O39" s="56"/>
    </row>
    <row r="40" spans="1:15" s="48" customFormat="1" ht="16.5" thickBot="1">
      <c r="A40" s="51">
        <v>37</v>
      </c>
      <c r="B40" s="65" t="s">
        <v>62</v>
      </c>
      <c r="C40" s="53">
        <f>'Среднее-общая'!V45</f>
        <v>0</v>
      </c>
      <c r="D40" s="53">
        <f>'Среднее-общая'!AD45</f>
        <v>0</v>
      </c>
      <c r="E40" s="96">
        <f>'Свод по среднему'!C39+'[2]Свод '!$C39+'[1]Свод'!$C39</f>
        <v>2771980</v>
      </c>
      <c r="F40" s="95">
        <f>'Свод по среднему'!D39+'[2]Свод '!$D39+'[1]Свод'!$D39</f>
        <v>2091523.4600000002</v>
      </c>
      <c r="G40" s="93"/>
      <c r="H40" s="93"/>
      <c r="I40" s="58"/>
      <c r="J40" s="56"/>
      <c r="K40" s="58"/>
      <c r="L40" s="58"/>
      <c r="M40" s="110"/>
      <c r="N40" s="56"/>
      <c r="O40" s="56"/>
    </row>
    <row r="41" spans="1:15" s="48" customFormat="1" ht="16.5" thickBot="1">
      <c r="A41" s="66"/>
      <c r="B41" s="67" t="s">
        <v>0</v>
      </c>
      <c r="C41" s="54">
        <f>SUM(C4:C40)</f>
        <v>23509084.659999996</v>
      </c>
      <c r="D41" s="54">
        <f>SUM(D4:D40)</f>
        <v>21555481.859999996</v>
      </c>
      <c r="E41" s="95">
        <f>SUM(E4:E40)</f>
        <v>234292666.36999995</v>
      </c>
      <c r="F41" s="95">
        <f>SUM(F4:F40)</f>
        <v>215639300</v>
      </c>
      <c r="G41" s="58"/>
      <c r="H41" s="56"/>
      <c r="I41" s="58"/>
      <c r="J41" s="56"/>
      <c r="K41" s="58"/>
      <c r="L41" s="58"/>
      <c r="M41" s="58"/>
      <c r="N41" s="56"/>
      <c r="O41" s="56"/>
    </row>
    <row r="42" spans="1:15" s="48" customFormat="1" ht="18" customHeight="1">
      <c r="A42" s="68"/>
      <c r="B42" s="69"/>
      <c r="G42" s="49"/>
      <c r="H42" s="49"/>
      <c r="I42" s="49"/>
      <c r="J42" s="49"/>
      <c r="K42" s="49"/>
      <c r="L42" s="49"/>
      <c r="M42" s="49"/>
      <c r="N42" s="49"/>
      <c r="O42" s="49"/>
    </row>
    <row r="43" spans="1:15" s="48" customFormat="1" ht="15.75">
      <c r="A43" s="70"/>
      <c r="B43" s="71"/>
      <c r="D43" s="82">
        <f>C41-D41</f>
        <v>1953602.8000000007</v>
      </c>
      <c r="G43" s="49"/>
      <c r="H43" s="49"/>
      <c r="I43" s="55"/>
      <c r="J43" s="49"/>
      <c r="K43" s="49"/>
      <c r="L43" s="49"/>
      <c r="M43" s="49"/>
      <c r="N43" s="49"/>
      <c r="O43" s="49"/>
    </row>
    <row r="44" spans="1:15" s="48" customFormat="1" ht="15.75">
      <c r="A44" s="70"/>
      <c r="B44" s="71"/>
      <c r="G44" s="49"/>
      <c r="H44" s="49"/>
      <c r="I44" s="49"/>
      <c r="J44" s="49"/>
      <c r="K44" s="49"/>
      <c r="L44" s="56"/>
      <c r="M44" s="49"/>
      <c r="N44" s="49"/>
      <c r="O44" s="49"/>
    </row>
    <row r="45" spans="1:15" s="48" customFormat="1" ht="15.75">
      <c r="A45" s="70"/>
      <c r="B45" s="71"/>
      <c r="G45" s="49"/>
      <c r="H45" s="49"/>
      <c r="I45" s="49"/>
      <c r="J45" s="49"/>
      <c r="K45" s="49"/>
      <c r="L45" s="49"/>
      <c r="M45" s="49"/>
      <c r="N45" s="49"/>
      <c r="O45" s="49"/>
    </row>
    <row r="46" spans="1:15" s="48" customFormat="1" ht="15.75">
      <c r="A46" s="70"/>
      <c r="B46" s="71"/>
      <c r="G46" s="49"/>
      <c r="H46" s="49"/>
      <c r="I46" s="49"/>
      <c r="J46" s="49"/>
      <c r="K46" s="49"/>
      <c r="L46" s="49"/>
      <c r="M46" s="49"/>
      <c r="N46" s="49"/>
      <c r="O46" s="49"/>
    </row>
    <row r="47" spans="1:15" s="48" customFormat="1" ht="15.75">
      <c r="A47" s="70"/>
      <c r="B47" s="72"/>
      <c r="G47" s="49"/>
      <c r="H47" s="49"/>
      <c r="I47" s="49"/>
      <c r="J47" s="49"/>
      <c r="K47" s="49"/>
      <c r="L47" s="49"/>
      <c r="M47" s="49"/>
      <c r="N47" s="49"/>
      <c r="O47" s="49"/>
    </row>
    <row r="48" spans="1:15" s="48" customFormat="1" ht="15.75">
      <c r="A48" s="70"/>
      <c r="B48" s="72"/>
      <c r="G48" s="49"/>
      <c r="H48" s="49"/>
      <c r="I48" s="49"/>
      <c r="J48" s="49"/>
      <c r="K48" s="49"/>
      <c r="L48" s="49"/>
      <c r="M48" s="49"/>
      <c r="N48" s="49"/>
      <c r="O48" s="49"/>
    </row>
    <row r="49" spans="1:15" s="48" customFormat="1" ht="16.5" customHeight="1">
      <c r="A49" s="70"/>
      <c r="B49" s="71"/>
      <c r="G49" s="49"/>
      <c r="H49" s="49"/>
      <c r="I49" s="49"/>
      <c r="J49" s="49"/>
      <c r="K49" s="49"/>
      <c r="L49" s="49"/>
      <c r="M49" s="49"/>
      <c r="N49" s="49"/>
      <c r="O49" s="49"/>
    </row>
    <row r="50" spans="1:15" s="48" customFormat="1" ht="15.75">
      <c r="A50" s="70"/>
      <c r="B50" s="71"/>
      <c r="G50" s="49"/>
      <c r="H50" s="49"/>
      <c r="I50" s="49"/>
      <c r="J50" s="49"/>
      <c r="K50" s="49"/>
      <c r="L50" s="49"/>
      <c r="M50" s="49"/>
      <c r="N50" s="49"/>
      <c r="O50" s="49"/>
    </row>
    <row r="51" spans="1:15" s="48" customFormat="1" ht="15.75">
      <c r="A51" s="70"/>
      <c r="B51" s="71"/>
      <c r="G51" s="49"/>
      <c r="H51" s="49"/>
      <c r="I51" s="49"/>
      <c r="J51" s="49"/>
      <c r="K51" s="49"/>
      <c r="L51" s="49"/>
      <c r="M51" s="49"/>
      <c r="N51" s="49"/>
      <c r="O51" s="49"/>
    </row>
    <row r="52" spans="1:15" s="48" customFormat="1" ht="15.75">
      <c r="A52" s="70"/>
      <c r="B52" s="71"/>
      <c r="G52" s="49"/>
      <c r="H52" s="49"/>
      <c r="I52" s="49"/>
      <c r="J52" s="49"/>
      <c r="K52" s="49"/>
      <c r="L52" s="49"/>
      <c r="M52" s="49"/>
      <c r="N52" s="49"/>
      <c r="O52" s="49"/>
    </row>
    <row r="53" spans="1:15" s="48" customFormat="1" ht="15.75">
      <c r="A53" s="70"/>
      <c r="B53" s="71"/>
      <c r="G53" s="49"/>
      <c r="H53" s="49"/>
      <c r="I53" s="49"/>
      <c r="J53" s="49"/>
      <c r="K53" s="49"/>
      <c r="L53" s="49"/>
      <c r="M53" s="49"/>
      <c r="N53" s="49"/>
      <c r="O53" s="49"/>
    </row>
    <row r="54" spans="1:15" s="48" customFormat="1" ht="15.75">
      <c r="A54" s="70"/>
      <c r="B54" s="71"/>
      <c r="G54" s="49"/>
      <c r="H54" s="49"/>
      <c r="I54" s="49"/>
      <c r="J54" s="49"/>
      <c r="K54" s="49"/>
      <c r="L54" s="49"/>
      <c r="M54" s="49"/>
      <c r="N54" s="49"/>
      <c r="O54" s="49"/>
    </row>
    <row r="55" spans="1:15" s="48" customFormat="1" ht="15.75">
      <c r="A55" s="70"/>
      <c r="B55" s="73"/>
      <c r="G55" s="49"/>
      <c r="H55" s="49"/>
      <c r="I55" s="49"/>
      <c r="J55" s="49"/>
      <c r="K55" s="49"/>
      <c r="L55" s="49"/>
      <c r="M55" s="49"/>
      <c r="N55" s="49"/>
      <c r="O55" s="49"/>
    </row>
    <row r="56" spans="1:15" s="74" customFormat="1" ht="16.5" customHeight="1">
      <c r="A56" s="146"/>
      <c r="B56" s="146"/>
      <c r="G56" s="75"/>
      <c r="H56" s="75"/>
      <c r="I56" s="75"/>
      <c r="J56" s="75"/>
      <c r="K56" s="75"/>
      <c r="L56" s="75"/>
      <c r="M56" s="75"/>
      <c r="N56" s="75"/>
      <c r="O56" s="75"/>
    </row>
    <row r="57" spans="1:2" ht="15.75">
      <c r="A57" s="70"/>
      <c r="B57" s="72"/>
    </row>
    <row r="58" spans="1:2" ht="15.75">
      <c r="A58" s="70"/>
      <c r="B58" s="72"/>
    </row>
    <row r="59" spans="1:2" ht="15.75">
      <c r="A59" s="70"/>
      <c r="B59" s="72"/>
    </row>
    <row r="60" spans="1:2" ht="15.75">
      <c r="A60" s="70"/>
      <c r="B60" s="72"/>
    </row>
    <row r="61" spans="1:2" ht="18" customHeight="1">
      <c r="A61" s="70"/>
      <c r="B61" s="72"/>
    </row>
    <row r="62" spans="1:2" ht="15.75">
      <c r="A62" s="70"/>
      <c r="B62" s="72"/>
    </row>
    <row r="63" spans="1:2" ht="15.75">
      <c r="A63" s="70"/>
      <c r="B63" s="72"/>
    </row>
    <row r="64" spans="1:2" ht="15.75">
      <c r="A64" s="70"/>
      <c r="B64" s="72"/>
    </row>
    <row r="65" spans="1:2" ht="15.75">
      <c r="A65" s="70"/>
      <c r="B65" s="72"/>
    </row>
    <row r="66" spans="1:2" ht="15.75">
      <c r="A66" s="70"/>
      <c r="B66" s="72"/>
    </row>
    <row r="67" spans="1:2" ht="15.75">
      <c r="A67" s="70"/>
      <c r="B67" s="71"/>
    </row>
    <row r="68" spans="1:2" ht="15.75">
      <c r="A68" s="70"/>
      <c r="B68" s="71"/>
    </row>
    <row r="69" spans="1:2" ht="15.75">
      <c r="A69" s="70"/>
      <c r="B69" s="71"/>
    </row>
    <row r="70" spans="1:2" ht="15.75">
      <c r="A70" s="70"/>
      <c r="B70" s="71"/>
    </row>
    <row r="71" spans="1:2" ht="15.75">
      <c r="A71" s="70"/>
      <c r="B71" s="71"/>
    </row>
    <row r="72" spans="1:2" ht="15.75">
      <c r="A72" s="70"/>
      <c r="B72" s="71"/>
    </row>
    <row r="73" spans="1:2" ht="15.75">
      <c r="A73" s="70"/>
      <c r="B73" s="71"/>
    </row>
    <row r="74" spans="1:2" ht="15.75">
      <c r="A74" s="70"/>
      <c r="B74" s="71"/>
    </row>
    <row r="75" spans="1:2" ht="15.75">
      <c r="A75" s="70"/>
      <c r="B75" s="71"/>
    </row>
    <row r="76" spans="1:2" ht="15.75">
      <c r="A76" s="70"/>
      <c r="B76" s="71"/>
    </row>
    <row r="77" spans="1:2" ht="15.75">
      <c r="A77" s="70"/>
      <c r="B77" s="71"/>
    </row>
    <row r="78" spans="1:2" ht="15.75">
      <c r="A78" s="70"/>
      <c r="B78" s="71"/>
    </row>
    <row r="79" spans="1:2" ht="15.75">
      <c r="A79" s="70"/>
      <c r="B79" s="71"/>
    </row>
    <row r="80" spans="1:2" ht="15.75">
      <c r="A80" s="70"/>
      <c r="B80" s="71"/>
    </row>
    <row r="81" spans="1:2" ht="15.75">
      <c r="A81" s="70"/>
      <c r="B81" s="71"/>
    </row>
    <row r="82" spans="1:2" ht="15.75">
      <c r="A82" s="70"/>
      <c r="B82" s="71"/>
    </row>
    <row r="83" spans="1:2" ht="15.75">
      <c r="A83" s="70"/>
      <c r="B83" s="71"/>
    </row>
    <row r="84" spans="1:2" ht="15.75">
      <c r="A84" s="70"/>
      <c r="B84" s="71"/>
    </row>
    <row r="85" spans="1:2" ht="15.75">
      <c r="A85" s="70"/>
      <c r="B85" s="71"/>
    </row>
    <row r="86" spans="1:2" ht="15.75">
      <c r="A86" s="70"/>
      <c r="B86" s="71"/>
    </row>
    <row r="87" spans="1:2" ht="15.75">
      <c r="A87" s="70"/>
      <c r="B87" s="71"/>
    </row>
    <row r="88" spans="1:2" ht="15.75">
      <c r="A88" s="70"/>
      <c r="B88" s="71"/>
    </row>
    <row r="89" spans="1:2" ht="15.75">
      <c r="A89" s="70"/>
      <c r="B89" s="71"/>
    </row>
    <row r="90" spans="1:2" ht="15.75">
      <c r="A90" s="70"/>
      <c r="B90" s="71"/>
    </row>
    <row r="91" spans="1:2" ht="15.75">
      <c r="A91" s="70"/>
      <c r="B91" s="71"/>
    </row>
    <row r="92" spans="1:2" ht="15.75">
      <c r="A92" s="70"/>
      <c r="B92" s="71"/>
    </row>
    <row r="93" spans="1:2" ht="15.75">
      <c r="A93" s="70"/>
      <c r="B93" s="71"/>
    </row>
    <row r="94" spans="1:2" ht="15.75">
      <c r="A94" s="70"/>
      <c r="B94" s="71"/>
    </row>
    <row r="95" spans="1:2" ht="15.75">
      <c r="A95" s="70"/>
      <c r="B95" s="71"/>
    </row>
    <row r="96" spans="1:2" ht="15.75">
      <c r="A96" s="70"/>
      <c r="B96" s="71"/>
    </row>
    <row r="97" spans="1:2" ht="15.75">
      <c r="A97" s="70"/>
      <c r="B97" s="71"/>
    </row>
    <row r="98" spans="1:2" ht="15.75">
      <c r="A98" s="70"/>
      <c r="B98" s="71"/>
    </row>
    <row r="99" spans="1:2" ht="15.75">
      <c r="A99" s="70"/>
      <c r="B99" s="71"/>
    </row>
    <row r="100" spans="1:2" ht="15.75">
      <c r="A100" s="70"/>
      <c r="B100" s="71"/>
    </row>
    <row r="101" spans="1:2" ht="15.75">
      <c r="A101" s="77"/>
      <c r="B101" s="78"/>
    </row>
    <row r="102" spans="1:2" ht="18.75">
      <c r="A102" s="79"/>
      <c r="B102" s="79"/>
    </row>
    <row r="103" spans="1:2" ht="12.75">
      <c r="A103" s="77"/>
      <c r="B103" s="77"/>
    </row>
  </sheetData>
  <sheetProtection/>
  <mergeCells count="2">
    <mergeCell ref="A56:B56"/>
    <mergeCell ref="A2:F2"/>
  </mergeCells>
  <printOptions horizontalCentered="1"/>
  <pageMargins left="0" right="0" top="0.5905511811023623" bottom="0" header="0" footer="0"/>
  <pageSetup horizontalDpi="600" verticalDpi="600" orientation="landscape" paperSize="9" scale="50" r:id="rId1"/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2023-05-18T12:48:59Z</cp:lastPrinted>
  <dcterms:created xsi:type="dcterms:W3CDTF">2005-01-25T12:19:56Z</dcterms:created>
  <dcterms:modified xsi:type="dcterms:W3CDTF">2023-05-18T12:59:14Z</dcterms:modified>
  <cp:category/>
  <cp:version/>
  <cp:contentType/>
  <cp:contentStatus/>
</cp:coreProperties>
</file>