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295" activeTab="2"/>
  </bookViews>
  <sheets>
    <sheet name="Непосредственно связ." sheetId="1" r:id="rId1"/>
    <sheet name="Общехозяйственные" sheetId="2" r:id="rId2"/>
    <sheet name="Полное" sheetId="3" r:id="rId3"/>
  </sheets>
  <definedNames>
    <definedName name="_xlnm.Print_Titles" localSheetId="0">'Непосредственно связ.'!$A:$B,'Непосредственно связ.'!$3:$5</definedName>
    <definedName name="_xlnm.Print_Titles" localSheetId="1">'Общехозяйственные'!$A:$B,'Общехозяйственные'!$3:$5</definedName>
    <definedName name="_xlnm.Print_Titles" localSheetId="2">'Полное'!$A:$B,'Полное'!$3:$5</definedName>
    <definedName name="_xlnm.Print_Area" localSheetId="0">'Непосредственно связ.'!$A$1:$S$13</definedName>
    <definedName name="_xlnm.Print_Area" localSheetId="1">'Общехозяйственные'!$A$1:$T$13</definedName>
    <definedName name="_xlnm.Print_Area" localSheetId="2">'Полное'!$A$1:$K$13</definedName>
  </definedNames>
  <calcPr fullCalcOnLoad="1"/>
</workbook>
</file>

<file path=xl/sharedStrings.xml><?xml version="1.0" encoding="utf-8"?>
<sst xmlns="http://schemas.openxmlformats.org/spreadsheetml/2006/main" count="114" uniqueCount="40">
  <si>
    <t>№п/п</t>
  </si>
  <si>
    <t>реализация дополнительных общеразвивающих программ</t>
  </si>
  <si>
    <t>количество мероприятий</t>
  </si>
  <si>
    <t xml:space="preserve">Итого </t>
  </si>
  <si>
    <t>чел-час</t>
  </si>
  <si>
    <t>реализация дополнительных предпрофессиональных программ в области физической культуры и спорта</t>
  </si>
  <si>
    <t xml:space="preserve">физические лица, имеющие необходимые для освоения соответствующей программы способности в области физической культуры и спорта </t>
  </si>
  <si>
    <t>проведение тестирования выполнения нормативов испытаний (тестов) комплекса ГТО</t>
  </si>
  <si>
    <t xml:space="preserve">физические лица </t>
  </si>
  <si>
    <t>всего</t>
  </si>
  <si>
    <t>бюджет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</si>
  <si>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</si>
  <si>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Отраслевые  корректирующие коэффициенты затрат, непосредственно связанных с оказанием муниципальных услуг, учитывающие особенности образовательного процесса (наполняемость кружков и секций и соотношение этапов обучения)</t>
  </si>
  <si>
    <t>Утвержденное финансовое обеспечение  муниципальных услуг  в части затрат, непосредственно связанных с оказанием муниципальной услуги затрат, тыс.руб.</t>
  </si>
  <si>
    <t>Потребители муниципальной услуги</t>
  </si>
  <si>
    <t>Единица измерения муниципальной услуги</t>
  </si>
  <si>
    <t>Наименование и объём  муниципальной услуги</t>
  </si>
  <si>
    <t>Нормативные  затраты на оказание муниципальных услуг  в части затрат, непосредственно связанных с оказанием муниципальной услуги,  руб.</t>
  </si>
  <si>
    <t>Финансовое обеспечение  муниципальных услуг  в части затрат, непосредственно связанных с оказанием муниципальной услуги затрат, в соответствии с нормативными затратами, тыс.руб.</t>
  </si>
  <si>
    <t>Отраслевые  корректирующие коэффициенты затрат, непосредственно связанных с оказанием муниципальных услуг, учитывающие режим работы и  виды благоустройства</t>
  </si>
  <si>
    <t>Утвержденное финансовое обеспечение  муниципальных услуг  в части затрат на общехозяйственные нужды, тыс.руб.</t>
  </si>
  <si>
    <t>Утвержденное финансовое обеспечение  муниципальных услуг ,  тыс.руб.</t>
  </si>
  <si>
    <t>затраты на уплату налогов</t>
  </si>
  <si>
    <t>физические лица за исключением обучающихся с ОВЗ и детей-инвалидов</t>
  </si>
  <si>
    <t>Наименование учреждения дополнительного образования</t>
  </si>
  <si>
    <t>физические лица</t>
  </si>
  <si>
    <t xml:space="preserve"> Расходы на общехозяйственные нужды </t>
  </si>
  <si>
    <t>на 1 чел-час в год, руб.</t>
  </si>
  <si>
    <t>на 1 мероприятие в год, руб.</t>
  </si>
  <si>
    <t>Базовый норматив на общехозяйственные нужды</t>
  </si>
  <si>
    <t>Финансовое обеспечение  муниципальных услуг  в части затрат на общехозяйственные нужды в соответствии с базовым нормативом, тыс.руб.</t>
  </si>
  <si>
    <t>МБУ ДО ДЮСШ №1</t>
  </si>
  <si>
    <t>МБУ ДО ДЮСШ №2</t>
  </si>
  <si>
    <t>МБУ ДО ДЮСШ №3</t>
  </si>
  <si>
    <t>МБУ ДО ДДТ</t>
  </si>
  <si>
    <t>МБУ ДО ЦТТ</t>
  </si>
  <si>
    <t>МБУ ДО ЦВР</t>
  </si>
  <si>
    <t>Приложение №8</t>
  </si>
  <si>
    <t>Приложение №9</t>
  </si>
  <si>
    <t>Приложение №10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</si>
</sst>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3" fontId="11" fillId="33" borderId="10" xfId="54" applyNumberFormat="1" applyFont="1" applyFill="1" applyBorder="1" applyAlignment="1">
      <alignment horizontal="center" vertical="top" wrapText="1"/>
      <protection/>
    </xf>
    <xf numFmtId="3" fontId="11" fillId="33" borderId="11" xfId="54" applyNumberFormat="1" applyFont="1" applyFill="1" applyBorder="1" applyAlignment="1">
      <alignment horizontal="center" vertical="top" wrapText="1"/>
      <protection/>
    </xf>
    <xf numFmtId="3" fontId="11" fillId="34" borderId="11" xfId="33" applyNumberFormat="1" applyFont="1" applyFill="1" applyBorder="1" applyAlignment="1">
      <alignment horizontal="center" vertical="top"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11" fillId="33" borderId="0" xfId="54" applyFont="1" applyFill="1">
      <alignment/>
      <protection/>
    </xf>
    <xf numFmtId="0" fontId="11" fillId="33" borderId="10" xfId="54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left"/>
      <protection/>
    </xf>
    <xf numFmtId="0" fontId="11" fillId="33" borderId="11" xfId="54" applyFont="1" applyFill="1" applyBorder="1" applyAlignment="1">
      <alignment horizontal="center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180" fontId="11" fillId="33" borderId="11" xfId="54" applyNumberFormat="1" applyFont="1" applyFill="1" applyBorder="1" applyAlignment="1">
      <alignment horizontal="center"/>
      <protection/>
    </xf>
    <xf numFmtId="180" fontId="10" fillId="33" borderId="11" xfId="54" applyNumberFormat="1" applyFont="1" applyFill="1" applyBorder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11" fillId="33" borderId="13" xfId="54" applyFont="1" applyFill="1" applyBorder="1" applyAlignment="1">
      <alignment horizontal="center"/>
      <protection/>
    </xf>
    <xf numFmtId="0" fontId="8" fillId="33" borderId="11" xfId="54" applyFont="1" applyFill="1" applyBorder="1">
      <alignment/>
      <protection/>
    </xf>
    <xf numFmtId="180" fontId="11" fillId="33" borderId="0" xfId="54" applyNumberFormat="1" applyFont="1" applyFill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180" fontId="11" fillId="33" borderId="0" xfId="0" applyNumberFormat="1" applyFont="1" applyFill="1" applyBorder="1" applyAlignment="1">
      <alignment vertical="center" wrapText="1"/>
    </xf>
    <xf numFmtId="182" fontId="11" fillId="33" borderId="11" xfId="54" applyNumberFormat="1" applyFont="1" applyFill="1" applyBorder="1" applyAlignment="1">
      <alignment horizontal="center"/>
      <protection/>
    </xf>
    <xf numFmtId="182" fontId="11" fillId="33" borderId="10" xfId="0" applyNumberFormat="1" applyFont="1" applyFill="1" applyBorder="1" applyAlignment="1">
      <alignment horizontal="center" vertical="center" wrapText="1"/>
    </xf>
    <xf numFmtId="0" fontId="8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1" fillId="33" borderId="0" xfId="54" applyFont="1" applyFill="1" applyBorder="1" applyAlignment="1">
      <alignment horizontal="center"/>
      <protection/>
    </xf>
    <xf numFmtId="180" fontId="8" fillId="33" borderId="0" xfId="54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0" fontId="4" fillId="33" borderId="0" xfId="54" applyFont="1" applyFill="1" applyAlignment="1">
      <alignment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3" fontId="10" fillId="33" borderId="11" xfId="54" applyNumberFormat="1" applyFont="1" applyFill="1" applyBorder="1" applyAlignment="1">
      <alignment horizontal="center" vertical="top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180" fontId="11" fillId="33" borderId="10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5" fillId="33" borderId="11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3" fontId="11" fillId="33" borderId="10" xfId="54" applyNumberFormat="1" applyFont="1" applyFill="1" applyBorder="1" applyAlignment="1">
      <alignment horizontal="left"/>
      <protection/>
    </xf>
    <xf numFmtId="3" fontId="11" fillId="33" borderId="11" xfId="54" applyNumberFormat="1" applyFont="1" applyFill="1" applyBorder="1" applyAlignment="1">
      <alignment horizontal="left"/>
      <protection/>
    </xf>
    <xf numFmtId="3" fontId="7" fillId="33" borderId="11" xfId="54" applyNumberFormat="1" applyFont="1" applyFill="1" applyBorder="1" applyAlignment="1">
      <alignment horizontal="center" vertical="top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0" xfId="54" applyNumberFormat="1" applyFont="1" applyFill="1" applyBorder="1" applyAlignment="1">
      <alignment vertical="top" wrapText="1"/>
      <protection/>
    </xf>
    <xf numFmtId="3" fontId="11" fillId="0" borderId="10" xfId="54" applyNumberFormat="1" applyFont="1" applyFill="1" applyBorder="1" applyAlignment="1">
      <alignment horizontal="left"/>
      <protection/>
    </xf>
    <xf numFmtId="3" fontId="11" fillId="0" borderId="10" xfId="54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left"/>
      <protection/>
    </xf>
    <xf numFmtId="3" fontId="11" fillId="0" borderId="11" xfId="54" applyNumberFormat="1" applyFont="1" applyFill="1" applyBorder="1" applyAlignment="1">
      <alignment horizontal="center" vertical="top" wrapText="1"/>
      <protection/>
    </xf>
    <xf numFmtId="3" fontId="11" fillId="0" borderId="11" xfId="33" applyNumberFormat="1" applyFont="1" applyFill="1" applyBorder="1" applyAlignment="1">
      <alignment horizontal="center" vertical="top" wrapText="1"/>
      <protection/>
    </xf>
    <xf numFmtId="3" fontId="11" fillId="0" borderId="11" xfId="54" applyNumberFormat="1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vertical="top" wrapText="1"/>
      <protection/>
    </xf>
    <xf numFmtId="0" fontId="11" fillId="0" borderId="11" xfId="54" applyFont="1" applyFill="1" applyBorder="1" applyAlignment="1">
      <alignment horizontal="center" vertical="top" wrapText="1"/>
      <protection/>
    </xf>
    <xf numFmtId="180" fontId="11" fillId="33" borderId="11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54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11" fillId="33" borderId="15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5" xfId="54" applyFont="1" applyFill="1" applyBorder="1" applyAlignment="1">
      <alignment horizontal="center" vertical="center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11" fillId="33" borderId="17" xfId="54" applyFont="1" applyFill="1" applyBorder="1" applyAlignment="1">
      <alignment horizontal="center" vertical="center" wrapText="1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177" fontId="11" fillId="33" borderId="15" xfId="54" applyNumberFormat="1" applyFont="1" applyFill="1" applyBorder="1" applyAlignment="1">
      <alignment horizontal="center" vertical="center" wrapText="1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1" fillId="33" borderId="17" xfId="54" applyNumberFormat="1" applyFont="1" applyFill="1" applyBorder="1" applyAlignment="1">
      <alignment horizontal="center" vertical="center" wrapText="1"/>
      <protection/>
    </xf>
    <xf numFmtId="177" fontId="11" fillId="33" borderId="18" xfId="54" applyNumberFormat="1" applyFont="1" applyFill="1" applyBorder="1" applyAlignment="1">
      <alignment horizontal="center" vertical="center" wrapText="1"/>
      <protection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177" fontId="5" fillId="33" borderId="11" xfId="54" applyNumberFormat="1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177" fontId="11" fillId="33" borderId="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view="pageBreakPreview" zoomScale="84" zoomScaleNormal="74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" sqref="E10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6.57421875" style="3" customWidth="1"/>
    <col min="4" max="4" width="22.140625" style="4" customWidth="1"/>
    <col min="5" max="5" width="37.421875" style="4" customWidth="1"/>
    <col min="6" max="9" width="21.7109375" style="4" customWidth="1"/>
    <col min="10" max="10" width="18.00390625" style="13" customWidth="1"/>
    <col min="11" max="11" width="16.57421875" style="13" customWidth="1"/>
    <col min="12" max="12" width="20.421875" style="13" customWidth="1"/>
    <col min="13" max="13" width="18.140625" style="13" customWidth="1"/>
    <col min="14" max="15" width="23.28125" style="13" customWidth="1"/>
    <col min="16" max="16" width="17.8515625" style="13" customWidth="1"/>
    <col min="17" max="18" width="16.57421875" style="13" customWidth="1"/>
    <col min="19" max="19" width="18.8515625" style="13" customWidth="1"/>
    <col min="20" max="20" width="12.57421875" style="13" customWidth="1"/>
    <col min="21" max="21" width="11.57421875" style="13" customWidth="1"/>
    <col min="22" max="16384" width="9.140625" style="13" customWidth="1"/>
  </cols>
  <sheetData>
    <row r="1" spans="1:8" s="5" customFormat="1" ht="18.75">
      <c r="A1" s="46"/>
      <c r="B1" s="46"/>
      <c r="C1" s="46"/>
      <c r="D1" s="46"/>
      <c r="E1" s="46"/>
      <c r="F1" s="52" t="s">
        <v>37</v>
      </c>
      <c r="G1" s="19"/>
      <c r="H1" s="19"/>
    </row>
    <row r="2" spans="1:9" s="5" customFormat="1" ht="15.75">
      <c r="A2" s="1"/>
      <c r="B2" s="1"/>
      <c r="C2" s="1"/>
      <c r="D2" s="2"/>
      <c r="E2" s="2"/>
      <c r="F2" s="2"/>
      <c r="G2" s="2"/>
      <c r="H2" s="2"/>
      <c r="I2" s="2"/>
    </row>
    <row r="3" spans="1:22" s="24" customFormat="1" ht="73.5" customHeight="1">
      <c r="A3" s="87" t="s">
        <v>0</v>
      </c>
      <c r="B3" s="83" t="s">
        <v>24</v>
      </c>
      <c r="C3" s="96" t="s">
        <v>16</v>
      </c>
      <c r="D3" s="97"/>
      <c r="E3" s="97"/>
      <c r="F3" s="98"/>
      <c r="G3" s="90" t="s">
        <v>17</v>
      </c>
      <c r="H3" s="91"/>
      <c r="I3" s="92"/>
      <c r="J3" s="81" t="s">
        <v>18</v>
      </c>
      <c r="K3" s="81"/>
      <c r="L3" s="81"/>
      <c r="M3" s="81"/>
      <c r="N3" s="78" t="s">
        <v>12</v>
      </c>
      <c r="O3" s="79" t="s">
        <v>11</v>
      </c>
      <c r="P3" s="81" t="s">
        <v>13</v>
      </c>
      <c r="Q3" s="81"/>
      <c r="R3" s="81"/>
      <c r="S3" s="81"/>
      <c r="V3" s="36"/>
    </row>
    <row r="4" spans="1:22" s="24" customFormat="1" ht="102.75" customHeight="1">
      <c r="A4" s="88"/>
      <c r="B4" s="85"/>
      <c r="C4" s="96" t="s">
        <v>1</v>
      </c>
      <c r="D4" s="98"/>
      <c r="E4" s="47" t="s">
        <v>5</v>
      </c>
      <c r="F4" s="47" t="s">
        <v>7</v>
      </c>
      <c r="G4" s="93" t="s">
        <v>1</v>
      </c>
      <c r="H4" s="93" t="s">
        <v>5</v>
      </c>
      <c r="I4" s="93" t="s">
        <v>7</v>
      </c>
      <c r="J4" s="82" t="s">
        <v>1</v>
      </c>
      <c r="K4" s="82" t="s">
        <v>5</v>
      </c>
      <c r="L4" s="82" t="s">
        <v>7</v>
      </c>
      <c r="M4" s="83" t="s">
        <v>9</v>
      </c>
      <c r="N4" s="78"/>
      <c r="O4" s="80"/>
      <c r="P4" s="82" t="s">
        <v>1</v>
      </c>
      <c r="Q4" s="82" t="s">
        <v>5</v>
      </c>
      <c r="R4" s="82" t="s">
        <v>7</v>
      </c>
      <c r="S4" s="83" t="s">
        <v>9</v>
      </c>
      <c r="V4" s="36"/>
    </row>
    <row r="5" spans="1:22" s="24" customFormat="1" ht="96" customHeight="1">
      <c r="A5" s="88"/>
      <c r="B5" s="48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94"/>
      <c r="H5" s="94"/>
      <c r="I5" s="94"/>
      <c r="J5" s="82"/>
      <c r="K5" s="82"/>
      <c r="L5" s="82"/>
      <c r="M5" s="84"/>
      <c r="N5" s="78"/>
      <c r="O5" s="80"/>
      <c r="P5" s="82"/>
      <c r="Q5" s="82"/>
      <c r="R5" s="82"/>
      <c r="S5" s="84"/>
      <c r="T5" s="24" t="s">
        <v>10</v>
      </c>
      <c r="V5" s="36"/>
    </row>
    <row r="6" spans="1:22" s="24" customFormat="1" ht="44.25" customHeight="1">
      <c r="A6" s="89"/>
      <c r="B6" s="49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95"/>
      <c r="H6" s="95"/>
      <c r="I6" s="95"/>
      <c r="J6" s="82"/>
      <c r="K6" s="82"/>
      <c r="L6" s="82"/>
      <c r="M6" s="85"/>
      <c r="N6" s="78"/>
      <c r="O6" s="80"/>
      <c r="P6" s="82"/>
      <c r="Q6" s="82"/>
      <c r="R6" s="82"/>
      <c r="S6" s="85"/>
      <c r="V6" s="36"/>
    </row>
    <row r="7" spans="1:22" s="24" customFormat="1" ht="15.75">
      <c r="A7" s="25">
        <v>1</v>
      </c>
      <c r="B7" s="26" t="s">
        <v>31</v>
      </c>
      <c r="C7" s="70"/>
      <c r="D7" s="71">
        <v>19320</v>
      </c>
      <c r="E7" s="71">
        <v>188278</v>
      </c>
      <c r="F7" s="71">
        <v>40</v>
      </c>
      <c r="G7" s="20">
        <v>42</v>
      </c>
      <c r="H7" s="20">
        <v>42</v>
      </c>
      <c r="I7" s="20">
        <v>21059</v>
      </c>
      <c r="J7" s="29">
        <f aca="true" t="shared" si="0" ref="J7:J12">ROUND((C7+D7)*G7/1000,1)</f>
        <v>811.4</v>
      </c>
      <c r="K7" s="29">
        <f aca="true" t="shared" si="1" ref="K7:K12">ROUND(E7*H7/1000,1)</f>
        <v>7907.7</v>
      </c>
      <c r="L7" s="29">
        <f aca="true" t="shared" si="2" ref="L7:L12">ROUND(F7*I7/1000,1)</f>
        <v>842.4</v>
      </c>
      <c r="M7" s="29">
        <f aca="true" t="shared" si="3" ref="M7:M12">J7+K7+L7</f>
        <v>9561.5</v>
      </c>
      <c r="N7" s="37">
        <f>ROUND(T7/M7,3)</f>
        <v>1.387</v>
      </c>
      <c r="O7" s="38"/>
      <c r="P7" s="29">
        <f>ROUND(J7*N7,1)</f>
        <v>1125.4</v>
      </c>
      <c r="Q7" s="29">
        <f>ROUND(K7*N7,1)-1.3</f>
        <v>10966.7</v>
      </c>
      <c r="R7" s="29">
        <f>ROUND(L7*N7,1)</f>
        <v>1168.4</v>
      </c>
      <c r="S7" s="29">
        <f aca="true" t="shared" si="4" ref="S7:S12">P7+Q7+R7</f>
        <v>13260.5</v>
      </c>
      <c r="T7" s="34">
        <v>13260.5</v>
      </c>
      <c r="U7" s="34">
        <f aca="true" t="shared" si="5" ref="U7:U12">T7-S7</f>
        <v>0</v>
      </c>
      <c r="V7" s="36"/>
    </row>
    <row r="8" spans="1:21" s="24" customFormat="1" ht="15.75">
      <c r="A8" s="27">
        <v>1</v>
      </c>
      <c r="B8" s="26" t="s">
        <v>32</v>
      </c>
      <c r="C8" s="72"/>
      <c r="D8" s="73"/>
      <c r="E8" s="73">
        <v>239936</v>
      </c>
      <c r="F8" s="73"/>
      <c r="G8" s="21"/>
      <c r="H8" s="21">
        <v>42</v>
      </c>
      <c r="I8" s="21"/>
      <c r="J8" s="29">
        <f t="shared" si="0"/>
        <v>0</v>
      </c>
      <c r="K8" s="29">
        <f t="shared" si="1"/>
        <v>10077.3</v>
      </c>
      <c r="L8" s="29">
        <f t="shared" si="2"/>
        <v>0</v>
      </c>
      <c r="M8" s="29">
        <f t="shared" si="3"/>
        <v>10077.3</v>
      </c>
      <c r="N8" s="37"/>
      <c r="O8" s="38">
        <f>ROUND(T8/M8,3)</f>
        <v>0.855</v>
      </c>
      <c r="P8" s="29">
        <f>ROUND(J8*O8,1)</f>
        <v>0</v>
      </c>
      <c r="Q8" s="29">
        <f>ROUND(K8*O8,1)+4.8</f>
        <v>8620.9</v>
      </c>
      <c r="R8" s="29">
        <f>ROUND(L8*O8,1)</f>
        <v>0</v>
      </c>
      <c r="S8" s="29">
        <f t="shared" si="4"/>
        <v>8620.9</v>
      </c>
      <c r="T8" s="34">
        <v>8620.9</v>
      </c>
      <c r="U8" s="34">
        <f t="shared" si="5"/>
        <v>0</v>
      </c>
    </row>
    <row r="9" spans="1:21" s="24" customFormat="1" ht="15.75">
      <c r="A9" s="27">
        <v>3</v>
      </c>
      <c r="B9" s="26" t="s">
        <v>33</v>
      </c>
      <c r="C9" s="72"/>
      <c r="D9" s="73">
        <v>74520</v>
      </c>
      <c r="E9" s="73">
        <v>67252</v>
      </c>
      <c r="F9" s="73"/>
      <c r="G9" s="21">
        <v>48</v>
      </c>
      <c r="H9" s="21">
        <v>48</v>
      </c>
      <c r="I9" s="21"/>
      <c r="J9" s="29">
        <f t="shared" si="0"/>
        <v>3577</v>
      </c>
      <c r="K9" s="29">
        <f t="shared" si="1"/>
        <v>3228.1</v>
      </c>
      <c r="L9" s="29">
        <f t="shared" si="2"/>
        <v>0</v>
      </c>
      <c r="M9" s="29">
        <f t="shared" si="3"/>
        <v>6805.1</v>
      </c>
      <c r="N9" s="37"/>
      <c r="O9" s="38">
        <f>ROUND(T9/M9,3)</f>
        <v>0.672</v>
      </c>
      <c r="P9" s="29">
        <f>ROUND(J9*O9,1)</f>
        <v>2403.7</v>
      </c>
      <c r="Q9" s="29">
        <f>ROUND(K9*O9,1)-0.1</f>
        <v>2169.2000000000003</v>
      </c>
      <c r="R9" s="29">
        <f>ROUND(L9*O9,1)</f>
        <v>0</v>
      </c>
      <c r="S9" s="29">
        <f t="shared" si="4"/>
        <v>4572.9</v>
      </c>
      <c r="T9" s="34">
        <v>4572.900000000001</v>
      </c>
      <c r="U9" s="34">
        <f t="shared" si="5"/>
        <v>0</v>
      </c>
    </row>
    <row r="10" spans="1:21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21">
        <v>42</v>
      </c>
      <c r="H10" s="22"/>
      <c r="I10" s="22"/>
      <c r="J10" s="29">
        <f t="shared" si="0"/>
        <v>20262.5</v>
      </c>
      <c r="K10" s="29">
        <f t="shared" si="1"/>
        <v>0</v>
      </c>
      <c r="L10" s="29">
        <f t="shared" si="2"/>
        <v>0</v>
      </c>
      <c r="M10" s="29">
        <f t="shared" si="3"/>
        <v>20262.5</v>
      </c>
      <c r="N10" s="37">
        <f>ROUND(T10/M10,3)</f>
        <v>1.038</v>
      </c>
      <c r="O10" s="38"/>
      <c r="P10" s="29">
        <f>ROUND(J10*N10,1)-1.3</f>
        <v>21031.2</v>
      </c>
      <c r="Q10" s="29">
        <f>ROUND(K10*N10,1)</f>
        <v>0</v>
      </c>
      <c r="R10" s="29">
        <f>ROUND(L10*N10,1)</f>
        <v>0</v>
      </c>
      <c r="S10" s="29">
        <f t="shared" si="4"/>
        <v>21031.2</v>
      </c>
      <c r="T10" s="34">
        <v>21031.2</v>
      </c>
      <c r="U10" s="34">
        <f t="shared" si="5"/>
        <v>0</v>
      </c>
    </row>
    <row r="11" spans="1:21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21">
        <v>42</v>
      </c>
      <c r="H11" s="21"/>
      <c r="I11" s="21"/>
      <c r="J11" s="29">
        <f t="shared" si="0"/>
        <v>5537.2</v>
      </c>
      <c r="K11" s="29">
        <f t="shared" si="1"/>
        <v>0</v>
      </c>
      <c r="L11" s="29">
        <f t="shared" si="2"/>
        <v>0</v>
      </c>
      <c r="M11" s="29">
        <f t="shared" si="3"/>
        <v>5537.2</v>
      </c>
      <c r="N11" s="37"/>
      <c r="O11" s="38">
        <f>ROUND(T11/M11,3)</f>
        <v>0.732</v>
      </c>
      <c r="P11" s="29">
        <f>ROUND(J11*O11,1)-1.9</f>
        <v>4051.2999999999997</v>
      </c>
      <c r="Q11" s="29">
        <f>ROUND(K11*O11,1)</f>
        <v>0</v>
      </c>
      <c r="R11" s="29">
        <f>ROUND(L11*O11,1)</f>
        <v>0</v>
      </c>
      <c r="S11" s="29">
        <f t="shared" si="4"/>
        <v>4051.2999999999997</v>
      </c>
      <c r="T11" s="34">
        <v>4051.3</v>
      </c>
      <c r="U11" s="34">
        <f t="shared" si="5"/>
        <v>0</v>
      </c>
    </row>
    <row r="12" spans="1:21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21">
        <v>48</v>
      </c>
      <c r="H12" s="21"/>
      <c r="I12" s="21"/>
      <c r="J12" s="29">
        <f t="shared" si="0"/>
        <v>6694.3</v>
      </c>
      <c r="K12" s="29">
        <f t="shared" si="1"/>
        <v>0</v>
      </c>
      <c r="L12" s="29">
        <f t="shared" si="2"/>
        <v>0</v>
      </c>
      <c r="M12" s="29">
        <f t="shared" si="3"/>
        <v>6694.3</v>
      </c>
      <c r="N12" s="37"/>
      <c r="O12" s="38">
        <f>ROUND(T12/M12,3)</f>
        <v>0.904</v>
      </c>
      <c r="P12" s="29">
        <f>ROUND(J12*O12,1)-1</f>
        <v>6050.6</v>
      </c>
      <c r="Q12" s="29">
        <f>ROUND(K12*O12,1)</f>
        <v>0</v>
      </c>
      <c r="R12" s="29">
        <f>ROUND(L12*O12,1)</f>
        <v>0</v>
      </c>
      <c r="S12" s="29">
        <f t="shared" si="4"/>
        <v>6050.6</v>
      </c>
      <c r="T12" s="34">
        <v>6050.6</v>
      </c>
      <c r="U12" s="34">
        <f t="shared" si="5"/>
        <v>0</v>
      </c>
    </row>
    <row r="13" spans="1:21" s="5" customFormat="1" ht="15.75">
      <c r="A13" s="55"/>
      <c r="B13" s="56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30">
        <f>SUM(J7:J12)</f>
        <v>36882.4</v>
      </c>
      <c r="K13" s="30">
        <f>SUM(K7:K12)</f>
        <v>21213.1</v>
      </c>
      <c r="L13" s="30">
        <f>SUM(L7:L12)</f>
        <v>842.4</v>
      </c>
      <c r="M13" s="30">
        <f>SUM(M7:M12)</f>
        <v>58937.9</v>
      </c>
      <c r="N13" s="30"/>
      <c r="O13" s="30"/>
      <c r="P13" s="30">
        <f aca="true" t="shared" si="6" ref="P13:U13">SUM(P7:P12)</f>
        <v>34662.2</v>
      </c>
      <c r="Q13" s="30">
        <f t="shared" si="6"/>
        <v>21756.8</v>
      </c>
      <c r="R13" s="30">
        <f t="shared" si="6"/>
        <v>1168.4</v>
      </c>
      <c r="S13" s="30">
        <f t="shared" si="6"/>
        <v>57587.4</v>
      </c>
      <c r="T13" s="31">
        <f t="shared" si="6"/>
        <v>57587.4</v>
      </c>
      <c r="U13" s="31">
        <f t="shared" si="6"/>
        <v>0</v>
      </c>
    </row>
    <row r="14" spans="1:2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T14" s="31"/>
    </row>
    <row r="15" spans="1:19" s="5" customFormat="1" ht="15.75">
      <c r="A15" s="6"/>
      <c r="B15" s="7"/>
      <c r="C15" s="69"/>
      <c r="D15" s="8"/>
      <c r="E15" s="8"/>
      <c r="F15" s="8"/>
      <c r="G15" s="8"/>
      <c r="H15" s="8"/>
      <c r="I15" s="8"/>
      <c r="M15" s="31"/>
      <c r="N15" s="31"/>
      <c r="O15" s="31"/>
      <c r="P15" s="31"/>
      <c r="Q15" s="31"/>
      <c r="R15" s="31"/>
      <c r="S15" s="31"/>
    </row>
    <row r="16" spans="1:9" s="5" customFormat="1" ht="15.75">
      <c r="A16" s="6"/>
      <c r="B16" s="7"/>
      <c r="C16" s="7"/>
      <c r="D16" s="8"/>
      <c r="E16" s="8"/>
      <c r="F16" s="8"/>
      <c r="G16" s="8"/>
      <c r="H16" s="8"/>
      <c r="I16" s="8"/>
    </row>
    <row r="17" spans="1:9" s="5" customFormat="1" ht="15.75">
      <c r="A17" s="6"/>
      <c r="B17" s="7"/>
      <c r="C17" s="7"/>
      <c r="D17" s="8"/>
      <c r="E17" s="8"/>
      <c r="F17" s="8"/>
      <c r="G17" s="8"/>
      <c r="H17" s="8"/>
      <c r="I17" s="8"/>
    </row>
    <row r="18" spans="1:9" s="5" customFormat="1" ht="15.75">
      <c r="A18" s="6"/>
      <c r="B18" s="7"/>
      <c r="C18" s="7"/>
      <c r="D18" s="8"/>
      <c r="E18" s="8"/>
      <c r="F18" s="8"/>
      <c r="G18" s="8"/>
      <c r="H18" s="8"/>
      <c r="I18" s="8"/>
    </row>
    <row r="19" spans="1:9" s="5" customFormat="1" ht="15.75">
      <c r="A19" s="6"/>
      <c r="B19" s="9"/>
      <c r="C19" s="9"/>
      <c r="D19" s="8"/>
      <c r="E19" s="8"/>
      <c r="F19" s="8"/>
      <c r="G19" s="8"/>
      <c r="H19" s="8"/>
      <c r="I19" s="8"/>
    </row>
    <row r="20" spans="1:9" s="5" customFormat="1" ht="15.75">
      <c r="A20" s="6"/>
      <c r="B20" s="9"/>
      <c r="C20" s="9"/>
      <c r="D20" s="8"/>
      <c r="E20" s="8"/>
      <c r="F20" s="8"/>
      <c r="G20" s="8"/>
      <c r="H20" s="8"/>
      <c r="I20" s="8"/>
    </row>
    <row r="21" spans="1:9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</row>
    <row r="22" spans="1:9" s="5" customFormat="1" ht="15.75">
      <c r="A22" s="6"/>
      <c r="B22" s="7"/>
      <c r="C22" s="7"/>
      <c r="D22" s="8"/>
      <c r="E22" s="8"/>
      <c r="F22" s="8"/>
      <c r="G22" s="8"/>
      <c r="H22" s="8"/>
      <c r="I22" s="8"/>
    </row>
    <row r="23" spans="1:9" s="5" customFormat="1" ht="15.75">
      <c r="A23" s="6"/>
      <c r="B23" s="7"/>
      <c r="C23" s="7"/>
      <c r="D23" s="8"/>
      <c r="E23" s="8"/>
      <c r="F23" s="8"/>
      <c r="G23" s="8"/>
      <c r="H23" s="8"/>
      <c r="I23" s="8"/>
    </row>
    <row r="24" spans="1:9" s="5" customFormat="1" ht="15.75">
      <c r="A24" s="6"/>
      <c r="B24" s="7"/>
      <c r="C24" s="7"/>
      <c r="D24" s="8"/>
      <c r="E24" s="8"/>
      <c r="F24" s="8"/>
      <c r="G24" s="8"/>
      <c r="H24" s="8"/>
      <c r="I24" s="8"/>
    </row>
    <row r="25" spans="1:9" s="5" customFormat="1" ht="15.75">
      <c r="A25" s="6"/>
      <c r="B25" s="7"/>
      <c r="C25" s="7"/>
      <c r="D25" s="8"/>
      <c r="E25" s="8"/>
      <c r="F25" s="8"/>
      <c r="G25" s="8"/>
      <c r="H25" s="8"/>
      <c r="I25" s="8"/>
    </row>
    <row r="26" spans="1:9" s="5" customFormat="1" ht="15.75">
      <c r="A26" s="6"/>
      <c r="B26" s="7"/>
      <c r="C26" s="7"/>
      <c r="D26" s="8"/>
      <c r="E26" s="8"/>
      <c r="F26" s="8"/>
      <c r="G26" s="8"/>
      <c r="H26" s="8"/>
      <c r="I26" s="8"/>
    </row>
    <row r="27" spans="1:9" s="5" customFormat="1" ht="15.75">
      <c r="A27" s="6"/>
      <c r="B27" s="10"/>
      <c r="C27" s="10"/>
      <c r="D27" s="11"/>
      <c r="E27" s="11"/>
      <c r="F27" s="11"/>
      <c r="G27" s="11"/>
      <c r="H27" s="11"/>
      <c r="I27" s="11"/>
    </row>
    <row r="28" spans="1:9" s="12" customFormat="1" ht="16.5" customHeight="1">
      <c r="A28" s="86"/>
      <c r="B28" s="86"/>
      <c r="C28" s="86"/>
      <c r="D28" s="86"/>
      <c r="E28" s="86"/>
      <c r="F28" s="86"/>
      <c r="G28" s="18"/>
      <c r="H28" s="18"/>
      <c r="I28" s="18"/>
    </row>
    <row r="29" spans="1:9" ht="15.75">
      <c r="A29" s="6"/>
      <c r="B29" s="9"/>
      <c r="C29" s="9"/>
      <c r="D29" s="8"/>
      <c r="E29" s="8"/>
      <c r="F29" s="8"/>
      <c r="G29" s="8"/>
      <c r="H29" s="8"/>
      <c r="I29" s="8"/>
    </row>
    <row r="30" spans="1:9" ht="15.75">
      <c r="A30" s="6"/>
      <c r="B30" s="9"/>
      <c r="C30" s="9"/>
      <c r="D30" s="8"/>
      <c r="E30" s="8"/>
      <c r="F30" s="8"/>
      <c r="G30" s="8"/>
      <c r="H30" s="8"/>
      <c r="I30" s="8"/>
    </row>
    <row r="31" spans="1:9" ht="15.75">
      <c r="A31" s="6"/>
      <c r="B31" s="9"/>
      <c r="C31" s="9"/>
      <c r="D31" s="8"/>
      <c r="E31" s="8"/>
      <c r="F31" s="8"/>
      <c r="G31" s="8"/>
      <c r="H31" s="8"/>
      <c r="I31" s="8"/>
    </row>
    <row r="32" spans="1:9" ht="15.75">
      <c r="A32" s="6"/>
      <c r="B32" s="9"/>
      <c r="C32" s="9"/>
      <c r="D32" s="8"/>
      <c r="E32" s="8"/>
      <c r="F32" s="8"/>
      <c r="G32" s="8"/>
      <c r="H32" s="8"/>
      <c r="I32" s="8"/>
    </row>
    <row r="33" spans="1:9" ht="18" customHeight="1">
      <c r="A33" s="6"/>
      <c r="B33" s="9"/>
      <c r="C33" s="9"/>
      <c r="D33" s="8"/>
      <c r="E33" s="8"/>
      <c r="F33" s="8"/>
      <c r="G33" s="8"/>
      <c r="H33" s="8"/>
      <c r="I33" s="8"/>
    </row>
    <row r="34" spans="1:9" ht="15.75">
      <c r="A34" s="6"/>
      <c r="B34" s="9"/>
      <c r="C34" s="9"/>
      <c r="D34" s="8"/>
      <c r="E34" s="8"/>
      <c r="F34" s="8"/>
      <c r="G34" s="8"/>
      <c r="H34" s="8"/>
      <c r="I34" s="8"/>
    </row>
    <row r="35" spans="1:9" ht="15.75">
      <c r="A35" s="6"/>
      <c r="B35" s="9"/>
      <c r="C35" s="9"/>
      <c r="D35" s="8"/>
      <c r="E35" s="8"/>
      <c r="F35" s="8"/>
      <c r="G35" s="8"/>
      <c r="H35" s="8"/>
      <c r="I35" s="8"/>
    </row>
    <row r="36" spans="1:9" ht="15.75">
      <c r="A36" s="6"/>
      <c r="B36" s="9"/>
      <c r="C36" s="9"/>
      <c r="D36" s="8"/>
      <c r="E36" s="8"/>
      <c r="F36" s="8"/>
      <c r="G36" s="8"/>
      <c r="H36" s="8"/>
      <c r="I36" s="8"/>
    </row>
    <row r="37" spans="1:9" ht="15.75">
      <c r="A37" s="6"/>
      <c r="B37" s="9"/>
      <c r="C37" s="9"/>
      <c r="D37" s="8"/>
      <c r="E37" s="8"/>
      <c r="F37" s="8"/>
      <c r="G37" s="8"/>
      <c r="H37" s="8"/>
      <c r="I37" s="8"/>
    </row>
    <row r="38" spans="1:9" ht="15.75">
      <c r="A38" s="6"/>
      <c r="B38" s="9"/>
      <c r="C38" s="9"/>
      <c r="D38" s="8"/>
      <c r="E38" s="8"/>
      <c r="F38" s="8"/>
      <c r="G38" s="8"/>
      <c r="H38" s="8"/>
      <c r="I38" s="8"/>
    </row>
    <row r="39" spans="1:9" ht="15.75">
      <c r="A39" s="6"/>
      <c r="B39" s="7"/>
      <c r="C39" s="7"/>
      <c r="D39" s="8"/>
      <c r="E39" s="8"/>
      <c r="F39" s="8"/>
      <c r="G39" s="8"/>
      <c r="H39" s="8"/>
      <c r="I39" s="8"/>
    </row>
    <row r="40" spans="1:9" ht="15.75">
      <c r="A40" s="6"/>
      <c r="B40" s="7"/>
      <c r="C40" s="7"/>
      <c r="D40" s="8"/>
      <c r="E40" s="8"/>
      <c r="F40" s="8"/>
      <c r="G40" s="8"/>
      <c r="H40" s="8"/>
      <c r="I40" s="8"/>
    </row>
    <row r="41" spans="1:9" ht="15.75">
      <c r="A41" s="6"/>
      <c r="B41" s="7"/>
      <c r="C41" s="7"/>
      <c r="D41" s="8"/>
      <c r="E41" s="8"/>
      <c r="F41" s="8"/>
      <c r="G41" s="8"/>
      <c r="H41" s="8"/>
      <c r="I41" s="8"/>
    </row>
    <row r="42" spans="1:9" ht="15.75">
      <c r="A42" s="6"/>
      <c r="B42" s="7"/>
      <c r="C42" s="7"/>
      <c r="D42" s="8"/>
      <c r="E42" s="8"/>
      <c r="F42" s="8"/>
      <c r="G42" s="8"/>
      <c r="H42" s="8"/>
      <c r="I42" s="8"/>
    </row>
    <row r="43" spans="1:9" ht="15.75">
      <c r="A43" s="6"/>
      <c r="B43" s="7"/>
      <c r="C43" s="7"/>
      <c r="D43" s="8"/>
      <c r="E43" s="8"/>
      <c r="F43" s="8"/>
      <c r="G43" s="8"/>
      <c r="H43" s="8"/>
      <c r="I43" s="8"/>
    </row>
    <row r="44" spans="1:9" ht="15.75">
      <c r="A44" s="6"/>
      <c r="B44" s="7"/>
      <c r="C44" s="7"/>
      <c r="D44" s="8"/>
      <c r="E44" s="8"/>
      <c r="F44" s="8"/>
      <c r="G44" s="8"/>
      <c r="H44" s="8"/>
      <c r="I44" s="8"/>
    </row>
    <row r="45" spans="1:9" ht="15.75">
      <c r="A45" s="6"/>
      <c r="B45" s="7"/>
      <c r="C45" s="7"/>
      <c r="D45" s="8"/>
      <c r="E45" s="8"/>
      <c r="F45" s="8"/>
      <c r="G45" s="8"/>
      <c r="H45" s="8"/>
      <c r="I45" s="8"/>
    </row>
    <row r="46" spans="1:9" ht="15.75">
      <c r="A46" s="6"/>
      <c r="B46" s="7"/>
      <c r="C46" s="7"/>
      <c r="D46" s="8"/>
      <c r="E46" s="8"/>
      <c r="F46" s="8"/>
      <c r="G46" s="8"/>
      <c r="H46" s="8"/>
      <c r="I46" s="8"/>
    </row>
    <row r="47" spans="1:9" ht="15.75">
      <c r="A47" s="6"/>
      <c r="B47" s="7"/>
      <c r="C47" s="7"/>
      <c r="D47" s="8"/>
      <c r="E47" s="8"/>
      <c r="F47" s="8"/>
      <c r="G47" s="8"/>
      <c r="H47" s="8"/>
      <c r="I47" s="8"/>
    </row>
    <row r="48" spans="1:9" ht="15.75">
      <c r="A48" s="6"/>
      <c r="B48" s="7"/>
      <c r="C48" s="7"/>
      <c r="D48" s="8"/>
      <c r="E48" s="8"/>
      <c r="F48" s="8"/>
      <c r="G48" s="8"/>
      <c r="H48" s="8"/>
      <c r="I48" s="8"/>
    </row>
    <row r="49" spans="1:9" ht="15.75">
      <c r="A49" s="6"/>
      <c r="B49" s="7"/>
      <c r="C49" s="7"/>
      <c r="D49" s="8"/>
      <c r="E49" s="8"/>
      <c r="F49" s="8"/>
      <c r="G49" s="8"/>
      <c r="H49" s="8"/>
      <c r="I49" s="8"/>
    </row>
    <row r="50" spans="1:9" ht="15.75">
      <c r="A50" s="6"/>
      <c r="B50" s="7"/>
      <c r="C50" s="7"/>
      <c r="D50" s="8"/>
      <c r="E50" s="8"/>
      <c r="F50" s="8"/>
      <c r="G50" s="8"/>
      <c r="H50" s="8"/>
      <c r="I50" s="8"/>
    </row>
    <row r="51" spans="1:9" ht="15.75">
      <c r="A51" s="6"/>
      <c r="B51" s="7"/>
      <c r="C51" s="7"/>
      <c r="D51" s="8"/>
      <c r="E51" s="8"/>
      <c r="F51" s="8"/>
      <c r="G51" s="8"/>
      <c r="H51" s="8"/>
      <c r="I51" s="8"/>
    </row>
    <row r="52" spans="1:9" ht="15.75">
      <c r="A52" s="6"/>
      <c r="B52" s="7"/>
      <c r="C52" s="7"/>
      <c r="D52" s="8"/>
      <c r="E52" s="8"/>
      <c r="F52" s="8"/>
      <c r="G52" s="8"/>
      <c r="H52" s="8"/>
      <c r="I52" s="8"/>
    </row>
    <row r="53" spans="1:9" ht="15.75">
      <c r="A53" s="6"/>
      <c r="B53" s="7"/>
      <c r="C53" s="7"/>
      <c r="D53" s="8"/>
      <c r="E53" s="8"/>
      <c r="F53" s="8"/>
      <c r="G53" s="8"/>
      <c r="H53" s="8"/>
      <c r="I53" s="8"/>
    </row>
    <row r="54" spans="1:9" ht="15.75">
      <c r="A54" s="6"/>
      <c r="B54" s="7"/>
      <c r="C54" s="7"/>
      <c r="D54" s="8"/>
      <c r="E54" s="8"/>
      <c r="F54" s="8"/>
      <c r="G54" s="8"/>
      <c r="H54" s="8"/>
      <c r="I54" s="8"/>
    </row>
    <row r="55" spans="1:9" ht="15.75">
      <c r="A55" s="6"/>
      <c r="B55" s="7"/>
      <c r="C55" s="7"/>
      <c r="D55" s="8"/>
      <c r="E55" s="8"/>
      <c r="F55" s="8"/>
      <c r="G55" s="8"/>
      <c r="H55" s="8"/>
      <c r="I55" s="8"/>
    </row>
    <row r="56" spans="1:9" ht="15.75">
      <c r="A56" s="6"/>
      <c r="B56" s="7"/>
      <c r="C56" s="7"/>
      <c r="D56" s="8"/>
      <c r="E56" s="8"/>
      <c r="F56" s="8"/>
      <c r="G56" s="8"/>
      <c r="H56" s="8"/>
      <c r="I56" s="8"/>
    </row>
    <row r="57" spans="1:9" ht="15.75">
      <c r="A57" s="6"/>
      <c r="B57" s="7"/>
      <c r="C57" s="7"/>
      <c r="D57" s="8"/>
      <c r="E57" s="8"/>
      <c r="F57" s="8"/>
      <c r="G57" s="8"/>
      <c r="H57" s="8"/>
      <c r="I57" s="8"/>
    </row>
    <row r="58" spans="1:9" ht="15.75">
      <c r="A58" s="6"/>
      <c r="B58" s="7"/>
      <c r="C58" s="7"/>
      <c r="D58" s="8"/>
      <c r="E58" s="8"/>
      <c r="F58" s="8"/>
      <c r="G58" s="8"/>
      <c r="H58" s="8"/>
      <c r="I58" s="8"/>
    </row>
    <row r="59" spans="1:9" ht="15.75">
      <c r="A59" s="6"/>
      <c r="B59" s="7"/>
      <c r="C59" s="7"/>
      <c r="D59" s="8"/>
      <c r="E59" s="8"/>
      <c r="F59" s="8"/>
      <c r="G59" s="8"/>
      <c r="H59" s="8"/>
      <c r="I59" s="8"/>
    </row>
    <row r="60" spans="1:9" ht="15.75">
      <c r="A60" s="6"/>
      <c r="B60" s="7"/>
      <c r="C60" s="7"/>
      <c r="D60" s="8"/>
      <c r="E60" s="8"/>
      <c r="F60" s="8"/>
      <c r="G60" s="8"/>
      <c r="H60" s="8"/>
      <c r="I60" s="8"/>
    </row>
    <row r="61" spans="1:9" ht="15.75">
      <c r="A61" s="6"/>
      <c r="B61" s="7"/>
      <c r="C61" s="7"/>
      <c r="D61" s="8"/>
      <c r="E61" s="8"/>
      <c r="F61" s="8"/>
      <c r="G61" s="8"/>
      <c r="H61" s="8"/>
      <c r="I61" s="8"/>
    </row>
    <row r="62" spans="1:9" ht="15.75">
      <c r="A62" s="6"/>
      <c r="B62" s="7"/>
      <c r="C62" s="7"/>
      <c r="D62" s="8"/>
      <c r="E62" s="8"/>
      <c r="F62" s="8"/>
      <c r="G62" s="8"/>
      <c r="H62" s="8"/>
      <c r="I62" s="8"/>
    </row>
    <row r="63" spans="1:9" ht="15.75">
      <c r="A63" s="6"/>
      <c r="B63" s="7"/>
      <c r="C63" s="7"/>
      <c r="D63" s="8"/>
      <c r="E63" s="8"/>
      <c r="F63" s="8"/>
      <c r="G63" s="8"/>
      <c r="H63" s="8"/>
      <c r="I63" s="8"/>
    </row>
    <row r="64" spans="1:9" ht="15.75">
      <c r="A64" s="6"/>
      <c r="B64" s="7"/>
      <c r="C64" s="7"/>
      <c r="D64" s="8"/>
      <c r="E64" s="8"/>
      <c r="F64" s="8"/>
      <c r="G64" s="8"/>
      <c r="H64" s="8"/>
      <c r="I64" s="8"/>
    </row>
    <row r="65" spans="1:9" ht="15.75">
      <c r="A65" s="6"/>
      <c r="B65" s="7"/>
      <c r="C65" s="7"/>
      <c r="D65" s="8"/>
      <c r="E65" s="8"/>
      <c r="F65" s="8"/>
      <c r="G65" s="8"/>
      <c r="H65" s="8"/>
      <c r="I65" s="8"/>
    </row>
    <row r="66" spans="1:9" ht="15.75">
      <c r="A66" s="6"/>
      <c r="B66" s="7"/>
      <c r="C66" s="7"/>
      <c r="D66" s="8"/>
      <c r="E66" s="8"/>
      <c r="F66" s="8"/>
      <c r="G66" s="8"/>
      <c r="H66" s="8"/>
      <c r="I66" s="8"/>
    </row>
    <row r="67" spans="1:9" ht="15.75">
      <c r="A67" s="6"/>
      <c r="B67" s="7"/>
      <c r="C67" s="7"/>
      <c r="D67" s="8"/>
      <c r="E67" s="8"/>
      <c r="F67" s="8"/>
      <c r="G67" s="8"/>
      <c r="H67" s="8"/>
      <c r="I67" s="8"/>
    </row>
    <row r="68" spans="1:9" ht="15.75">
      <c r="A68" s="6"/>
      <c r="B68" s="7"/>
      <c r="C68" s="7"/>
      <c r="D68" s="8"/>
      <c r="E68" s="8"/>
      <c r="F68" s="8"/>
      <c r="G68" s="8"/>
      <c r="H68" s="8"/>
      <c r="I68" s="8"/>
    </row>
    <row r="69" spans="1:9" ht="15.75">
      <c r="A69" s="6"/>
      <c r="B69" s="7"/>
      <c r="C69" s="7"/>
      <c r="D69" s="8"/>
      <c r="E69" s="8"/>
      <c r="F69" s="8"/>
      <c r="G69" s="8"/>
      <c r="H69" s="8"/>
      <c r="I69" s="8"/>
    </row>
    <row r="70" spans="1:9" ht="15.75">
      <c r="A70" s="6"/>
      <c r="B70" s="7"/>
      <c r="C70" s="7"/>
      <c r="D70" s="8"/>
      <c r="E70" s="8"/>
      <c r="F70" s="8"/>
      <c r="G70" s="8"/>
      <c r="H70" s="8"/>
      <c r="I70" s="8"/>
    </row>
    <row r="71" spans="1:9" ht="15.75">
      <c r="A71" s="6"/>
      <c r="B71" s="7"/>
      <c r="C71" s="7"/>
      <c r="D71" s="8"/>
      <c r="E71" s="8"/>
      <c r="F71" s="8"/>
      <c r="G71" s="8"/>
      <c r="H71" s="8"/>
      <c r="I71" s="8"/>
    </row>
    <row r="72" spans="1:9" ht="15.75">
      <c r="A72" s="6"/>
      <c r="B72" s="7"/>
      <c r="C72" s="7"/>
      <c r="D72" s="8"/>
      <c r="E72" s="8"/>
      <c r="F72" s="8"/>
      <c r="G72" s="8"/>
      <c r="H72" s="8"/>
      <c r="I72" s="8"/>
    </row>
    <row r="73" spans="1:9" ht="15.75">
      <c r="A73" s="14"/>
      <c r="B73" s="15"/>
      <c r="C73" s="15"/>
      <c r="D73" s="11"/>
      <c r="E73" s="11"/>
      <c r="F73" s="11"/>
      <c r="G73" s="11"/>
      <c r="H73" s="11"/>
      <c r="I73" s="11"/>
    </row>
    <row r="74" spans="1:9" ht="18.75">
      <c r="A74" s="16"/>
      <c r="B74" s="16"/>
      <c r="C74" s="16"/>
      <c r="D74" s="17"/>
      <c r="E74" s="17"/>
      <c r="F74" s="17"/>
      <c r="G74" s="17"/>
      <c r="H74" s="17"/>
      <c r="I74" s="17"/>
    </row>
    <row r="75" spans="1:9" ht="15.75">
      <c r="A75" s="14"/>
      <c r="B75" s="14"/>
      <c r="C75" s="14"/>
      <c r="D75" s="8"/>
      <c r="E75" s="8"/>
      <c r="F75" s="8"/>
      <c r="G75" s="8"/>
      <c r="H75" s="8"/>
      <c r="I75" s="8"/>
    </row>
  </sheetData>
  <sheetProtection/>
  <mergeCells count="21">
    <mergeCell ref="J4:J6"/>
    <mergeCell ref="K4:K6"/>
    <mergeCell ref="L4:L6"/>
    <mergeCell ref="C3:F3"/>
    <mergeCell ref="C4:D4"/>
    <mergeCell ref="J3:M3"/>
    <mergeCell ref="M4:M6"/>
    <mergeCell ref="A28:F28"/>
    <mergeCell ref="A3:A6"/>
    <mergeCell ref="B3:B4"/>
    <mergeCell ref="G3:I3"/>
    <mergeCell ref="G4:G6"/>
    <mergeCell ref="H4:H6"/>
    <mergeCell ref="I4:I6"/>
    <mergeCell ref="N3:N6"/>
    <mergeCell ref="O3:O6"/>
    <mergeCell ref="P3:S3"/>
    <mergeCell ref="P4:P6"/>
    <mergeCell ref="Q4:Q6"/>
    <mergeCell ref="R4:R6"/>
    <mergeCell ref="S4:S6"/>
  </mergeCells>
  <printOptions horizontalCentered="1"/>
  <pageMargins left="0.1968503937007874" right="0" top="0.5905511811023623" bottom="0" header="0" footer="0"/>
  <pageSetup horizontalDpi="600" verticalDpi="600" orientation="landscape" paperSize="9" scale="64" r:id="rId1"/>
  <rowBreaks count="1" manualBreakCount="1">
    <brk id="13" max="255" man="1"/>
  </rowBreaks>
  <colBreaks count="2" manualBreakCount="2">
    <brk id="6" max="12" man="1"/>
    <brk id="15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89" zoomScaleNormal="74" zoomScaleSheetLayoutView="89" zoomScalePageLayoutView="0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" sqref="H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8515625" style="3" customWidth="1"/>
    <col min="4" max="4" width="21.7109375" style="4" customWidth="1"/>
    <col min="5" max="5" width="37.421875" style="4" customWidth="1"/>
    <col min="6" max="10" width="21.7109375" style="4" customWidth="1"/>
    <col min="11" max="11" width="18.00390625" style="13" customWidth="1"/>
    <col min="12" max="12" width="16.57421875" style="13" customWidth="1"/>
    <col min="13" max="13" width="20.421875" style="13" customWidth="1"/>
    <col min="14" max="20" width="18.140625" style="13" customWidth="1"/>
    <col min="21" max="21" width="14.7109375" style="13" customWidth="1"/>
    <col min="22" max="22" width="18.140625" style="13" customWidth="1"/>
    <col min="23" max="23" width="16.140625" style="13" customWidth="1"/>
    <col min="24" max="24" width="14.28125" style="13" customWidth="1"/>
    <col min="25" max="25" width="16.421875" style="13" customWidth="1"/>
    <col min="26" max="26" width="17.8515625" style="13" customWidth="1"/>
    <col min="27" max="16384" width="9.140625" style="13" customWidth="1"/>
  </cols>
  <sheetData>
    <row r="1" spans="1:10" s="5" customFormat="1" ht="18.75">
      <c r="A1" s="46"/>
      <c r="B1" s="46"/>
      <c r="C1" s="46"/>
      <c r="D1" s="46"/>
      <c r="E1" s="46"/>
      <c r="G1" s="61"/>
      <c r="H1" s="61" t="s">
        <v>38</v>
      </c>
      <c r="I1" s="61"/>
      <c r="J1" s="61"/>
    </row>
    <row r="2" spans="1:10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</row>
    <row r="3" spans="1:26" s="24" customFormat="1" ht="73.5" customHeight="1">
      <c r="A3" s="87" t="s">
        <v>0</v>
      </c>
      <c r="B3" s="83" t="s">
        <v>24</v>
      </c>
      <c r="C3" s="96" t="s">
        <v>16</v>
      </c>
      <c r="D3" s="97"/>
      <c r="E3" s="97"/>
      <c r="F3" s="98"/>
      <c r="G3" s="101" t="s">
        <v>26</v>
      </c>
      <c r="H3" s="101"/>
      <c r="I3" s="101" t="s">
        <v>29</v>
      </c>
      <c r="J3" s="101"/>
      <c r="K3" s="81" t="s">
        <v>30</v>
      </c>
      <c r="L3" s="81"/>
      <c r="M3" s="81"/>
      <c r="N3" s="81"/>
      <c r="O3" s="78" t="s">
        <v>19</v>
      </c>
      <c r="P3" s="79" t="s">
        <v>11</v>
      </c>
      <c r="Q3" s="81" t="s">
        <v>20</v>
      </c>
      <c r="R3" s="81"/>
      <c r="S3" s="81"/>
      <c r="T3" s="81"/>
      <c r="U3" s="58"/>
      <c r="V3" s="58"/>
      <c r="W3" s="83"/>
      <c r="X3" s="83"/>
      <c r="Y3" s="83"/>
      <c r="Z3" s="99"/>
    </row>
    <row r="4" spans="1:26" s="24" customFormat="1" ht="89.25" customHeight="1">
      <c r="A4" s="88"/>
      <c r="B4" s="85"/>
      <c r="C4" s="96" t="s">
        <v>1</v>
      </c>
      <c r="D4" s="98"/>
      <c r="E4" s="64" t="s">
        <v>5</v>
      </c>
      <c r="F4" s="64" t="s">
        <v>7</v>
      </c>
      <c r="G4" s="101"/>
      <c r="H4" s="101"/>
      <c r="I4" s="101"/>
      <c r="J4" s="101"/>
      <c r="K4" s="82" t="s">
        <v>1</v>
      </c>
      <c r="L4" s="82" t="s">
        <v>5</v>
      </c>
      <c r="M4" s="82" t="s">
        <v>7</v>
      </c>
      <c r="N4" s="83" t="s">
        <v>9</v>
      </c>
      <c r="O4" s="78"/>
      <c r="P4" s="80"/>
      <c r="Q4" s="82" t="s">
        <v>1</v>
      </c>
      <c r="R4" s="82" t="s">
        <v>5</v>
      </c>
      <c r="S4" s="82" t="s">
        <v>7</v>
      </c>
      <c r="T4" s="83" t="s">
        <v>9</v>
      </c>
      <c r="U4" s="59" t="s">
        <v>10</v>
      </c>
      <c r="V4" s="59"/>
      <c r="W4" s="84"/>
      <c r="X4" s="84"/>
      <c r="Y4" s="84"/>
      <c r="Z4" s="99"/>
    </row>
    <row r="5" spans="1:26" s="24" customFormat="1" ht="96" customHeight="1">
      <c r="A5" s="88"/>
      <c r="B5" s="48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93" t="s">
        <v>27</v>
      </c>
      <c r="H5" s="93" t="s">
        <v>28</v>
      </c>
      <c r="I5" s="93" t="s">
        <v>27</v>
      </c>
      <c r="J5" s="93" t="s">
        <v>28</v>
      </c>
      <c r="K5" s="82"/>
      <c r="L5" s="82"/>
      <c r="M5" s="82"/>
      <c r="N5" s="84"/>
      <c r="O5" s="78"/>
      <c r="P5" s="80"/>
      <c r="Q5" s="82"/>
      <c r="R5" s="82"/>
      <c r="S5" s="82"/>
      <c r="T5" s="84"/>
      <c r="U5" s="59"/>
      <c r="V5" s="59"/>
      <c r="W5" s="84"/>
      <c r="X5" s="84"/>
      <c r="Y5" s="84"/>
      <c r="Z5" s="99"/>
    </row>
    <row r="6" spans="1:26" s="24" customFormat="1" ht="44.25" customHeight="1">
      <c r="A6" s="89"/>
      <c r="B6" s="49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95"/>
      <c r="H6" s="95"/>
      <c r="I6" s="95"/>
      <c r="J6" s="95"/>
      <c r="K6" s="82"/>
      <c r="L6" s="82"/>
      <c r="M6" s="82"/>
      <c r="N6" s="85"/>
      <c r="O6" s="78"/>
      <c r="P6" s="80"/>
      <c r="Q6" s="82"/>
      <c r="R6" s="82"/>
      <c r="S6" s="82"/>
      <c r="T6" s="85"/>
      <c r="U6" s="49"/>
      <c r="V6" s="49"/>
      <c r="W6" s="85"/>
      <c r="X6" s="85"/>
      <c r="Y6" s="85"/>
      <c r="Z6" s="100"/>
    </row>
    <row r="7" spans="1:26" s="24" customFormat="1" ht="15.75">
      <c r="A7" s="25">
        <v>1</v>
      </c>
      <c r="B7" s="26" t="s">
        <v>31</v>
      </c>
      <c r="C7" s="65"/>
      <c r="D7" s="71">
        <v>19320</v>
      </c>
      <c r="E7" s="71">
        <v>188278</v>
      </c>
      <c r="F7" s="71">
        <v>40</v>
      </c>
      <c r="G7" s="76">
        <v>6</v>
      </c>
      <c r="H7" s="71">
        <v>7500</v>
      </c>
      <c r="I7" s="71">
        <v>2</v>
      </c>
      <c r="J7" s="71">
        <v>7500</v>
      </c>
      <c r="K7" s="29">
        <f aca="true" t="shared" si="0" ref="K7:K12">ROUND((D7+C7)*I7/1000,1)</f>
        <v>38.6</v>
      </c>
      <c r="L7" s="29">
        <f aca="true" t="shared" si="1" ref="L7:M12">ROUND(E7*I7/1000,1)</f>
        <v>376.6</v>
      </c>
      <c r="M7" s="29">
        <f t="shared" si="1"/>
        <v>300</v>
      </c>
      <c r="N7" s="29">
        <f aca="true" t="shared" si="2" ref="N7:N12">K7+L7+M7</f>
        <v>715.2</v>
      </c>
      <c r="O7" s="37">
        <f>ROUND((U7-300)/(N7-300),3)</f>
        <v>2.889</v>
      </c>
      <c r="P7" s="37"/>
      <c r="Q7" s="29">
        <f>ROUND(K7*O7,1)</f>
        <v>111.5</v>
      </c>
      <c r="R7" s="29">
        <f>ROUND(L7*O7,1)-0.1</f>
        <v>1087.9</v>
      </c>
      <c r="S7" s="29">
        <f aca="true" t="shared" si="3" ref="S7:S12">M7</f>
        <v>300</v>
      </c>
      <c r="T7" s="29">
        <f aca="true" t="shared" si="4" ref="T7:T12">Q7+R7+S7</f>
        <v>1499.4</v>
      </c>
      <c r="U7" s="29">
        <v>1499.4</v>
      </c>
      <c r="V7" s="29">
        <f aca="true" t="shared" si="5" ref="V7:V12">U7-T7</f>
        <v>0</v>
      </c>
      <c r="W7" s="29"/>
      <c r="X7" s="29"/>
      <c r="Y7" s="32"/>
      <c r="Z7" s="27"/>
    </row>
    <row r="8" spans="1:26" s="24" customFormat="1" ht="15.75">
      <c r="A8" s="27">
        <v>1</v>
      </c>
      <c r="B8" s="26" t="s">
        <v>32</v>
      </c>
      <c r="C8" s="66"/>
      <c r="D8" s="73"/>
      <c r="E8" s="73">
        <v>239936</v>
      </c>
      <c r="F8" s="73"/>
      <c r="G8" s="77">
        <v>3</v>
      </c>
      <c r="H8" s="73"/>
      <c r="I8" s="71">
        <v>2</v>
      </c>
      <c r="J8" s="73"/>
      <c r="K8" s="29">
        <f t="shared" si="0"/>
        <v>0</v>
      </c>
      <c r="L8" s="29">
        <f t="shared" si="1"/>
        <v>479.9</v>
      </c>
      <c r="M8" s="29">
        <f t="shared" si="1"/>
        <v>0</v>
      </c>
      <c r="N8" s="29">
        <f t="shared" si="2"/>
        <v>479.9</v>
      </c>
      <c r="O8" s="37">
        <f>ROUND(U8/N8,3)</f>
        <v>1.689</v>
      </c>
      <c r="P8" s="37"/>
      <c r="Q8" s="29">
        <f>ROUND(K8*O8,1)</f>
        <v>0</v>
      </c>
      <c r="R8" s="29">
        <f>ROUND(L8*O8,1)</f>
        <v>810.6</v>
      </c>
      <c r="S8" s="29">
        <f t="shared" si="3"/>
        <v>0</v>
      </c>
      <c r="T8" s="29">
        <f t="shared" si="4"/>
        <v>810.6</v>
      </c>
      <c r="U8" s="29">
        <v>810.6</v>
      </c>
      <c r="V8" s="29">
        <f t="shared" si="5"/>
        <v>0</v>
      </c>
      <c r="W8" s="29"/>
      <c r="X8" s="29"/>
      <c r="Y8" s="32"/>
      <c r="Z8" s="27"/>
    </row>
    <row r="9" spans="1:26" s="24" customFormat="1" ht="15.75">
      <c r="A9" s="27">
        <v>3</v>
      </c>
      <c r="B9" s="26" t="s">
        <v>33</v>
      </c>
      <c r="C9" s="66"/>
      <c r="D9" s="73">
        <v>74520</v>
      </c>
      <c r="E9" s="73">
        <v>67252</v>
      </c>
      <c r="F9" s="73"/>
      <c r="G9" s="77">
        <v>2</v>
      </c>
      <c r="H9" s="73"/>
      <c r="I9" s="71">
        <v>2</v>
      </c>
      <c r="J9" s="73"/>
      <c r="K9" s="29">
        <f t="shared" si="0"/>
        <v>149</v>
      </c>
      <c r="L9" s="29">
        <f t="shared" si="1"/>
        <v>134.5</v>
      </c>
      <c r="M9" s="29">
        <f t="shared" si="1"/>
        <v>0</v>
      </c>
      <c r="N9" s="29">
        <f t="shared" si="2"/>
        <v>283.5</v>
      </c>
      <c r="O9" s="37">
        <f>ROUND(U9/N9,3)</f>
        <v>1.027</v>
      </c>
      <c r="P9" s="37"/>
      <c r="Q9" s="29">
        <f>ROUND(K9*O9,1)</f>
        <v>153</v>
      </c>
      <c r="R9" s="29">
        <f>ROUND(L9*O9,1)+0.1</f>
        <v>138.2</v>
      </c>
      <c r="S9" s="29">
        <f t="shared" si="3"/>
        <v>0</v>
      </c>
      <c r="T9" s="29">
        <f t="shared" si="4"/>
        <v>291.2</v>
      </c>
      <c r="U9" s="29">
        <v>291.2</v>
      </c>
      <c r="V9" s="29">
        <f t="shared" si="5"/>
        <v>0</v>
      </c>
      <c r="W9" s="29"/>
      <c r="X9" s="29"/>
      <c r="Y9" s="32"/>
      <c r="Z9" s="27"/>
    </row>
    <row r="10" spans="1:26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74">
        <v>2</v>
      </c>
      <c r="H10" s="74"/>
      <c r="I10" s="71">
        <v>2</v>
      </c>
      <c r="J10" s="74"/>
      <c r="K10" s="29">
        <f t="shared" si="0"/>
        <v>964.9</v>
      </c>
      <c r="L10" s="29">
        <f t="shared" si="1"/>
        <v>0</v>
      </c>
      <c r="M10" s="29">
        <f t="shared" si="1"/>
        <v>0</v>
      </c>
      <c r="N10" s="29">
        <f t="shared" si="2"/>
        <v>964.9</v>
      </c>
      <c r="O10" s="37">
        <f>ROUND(U10/N10,3)</f>
        <v>0.936</v>
      </c>
      <c r="P10" s="37">
        <f>ROUND(U10/N10,3)</f>
        <v>0.936</v>
      </c>
      <c r="Q10" s="29">
        <f>ROUND(K10*O10,1)+0.1</f>
        <v>903.2</v>
      </c>
      <c r="R10" s="29">
        <f>ROUND(L10*O10,1)</f>
        <v>0</v>
      </c>
      <c r="S10" s="29">
        <f t="shared" si="3"/>
        <v>0</v>
      </c>
      <c r="T10" s="29">
        <f t="shared" si="4"/>
        <v>903.2</v>
      </c>
      <c r="U10" s="29">
        <v>903.2</v>
      </c>
      <c r="V10" s="29">
        <f t="shared" si="5"/>
        <v>0</v>
      </c>
      <c r="W10" s="29"/>
      <c r="X10" s="29"/>
      <c r="Y10" s="32"/>
      <c r="Z10" s="27"/>
    </row>
    <row r="11" spans="1:26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73">
        <v>3</v>
      </c>
      <c r="H11" s="73"/>
      <c r="I11" s="71">
        <v>2</v>
      </c>
      <c r="J11" s="73"/>
      <c r="K11" s="29">
        <f t="shared" si="0"/>
        <v>263.7</v>
      </c>
      <c r="L11" s="29">
        <f t="shared" si="1"/>
        <v>0</v>
      </c>
      <c r="M11" s="29">
        <f t="shared" si="1"/>
        <v>0</v>
      </c>
      <c r="N11" s="29">
        <f t="shared" si="2"/>
        <v>263.7</v>
      </c>
      <c r="O11" s="37">
        <f>ROUND(U11/N11,3)</f>
        <v>1.573</v>
      </c>
      <c r="P11" s="37"/>
      <c r="Q11" s="29">
        <f>ROUND(K11*O11,1)-0.1</f>
        <v>414.7</v>
      </c>
      <c r="R11" s="29">
        <f>ROUND(L11*O11,1)</f>
        <v>0</v>
      </c>
      <c r="S11" s="29">
        <f t="shared" si="3"/>
        <v>0</v>
      </c>
      <c r="T11" s="29">
        <f t="shared" si="4"/>
        <v>414.7</v>
      </c>
      <c r="U11" s="29">
        <v>414.7</v>
      </c>
      <c r="V11" s="29">
        <f t="shared" si="5"/>
        <v>0</v>
      </c>
      <c r="W11" s="29"/>
      <c r="X11" s="29"/>
      <c r="Y11" s="32"/>
      <c r="Z11" s="27"/>
    </row>
    <row r="12" spans="1:26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73">
        <v>4</v>
      </c>
      <c r="H12" s="73"/>
      <c r="I12" s="71">
        <v>2</v>
      </c>
      <c r="J12" s="73"/>
      <c r="K12" s="29">
        <f t="shared" si="0"/>
        <v>278.9</v>
      </c>
      <c r="L12" s="29">
        <f t="shared" si="1"/>
        <v>0</v>
      </c>
      <c r="M12" s="29">
        <f t="shared" si="1"/>
        <v>0</v>
      </c>
      <c r="N12" s="29">
        <f t="shared" si="2"/>
        <v>278.9</v>
      </c>
      <c r="O12" s="37">
        <f>ROUND(U12/N12,3)</f>
        <v>2.185</v>
      </c>
      <c r="P12" s="37"/>
      <c r="Q12" s="29">
        <f>ROUND(K12*O12,1)-0.1</f>
        <v>609.3</v>
      </c>
      <c r="R12" s="29">
        <f>ROUND(L12*O12,1)</f>
        <v>0</v>
      </c>
      <c r="S12" s="29">
        <f t="shared" si="3"/>
        <v>0</v>
      </c>
      <c r="T12" s="29">
        <f t="shared" si="4"/>
        <v>609.3</v>
      </c>
      <c r="U12" s="29">
        <v>609.3</v>
      </c>
      <c r="V12" s="29">
        <f t="shared" si="5"/>
        <v>0</v>
      </c>
      <c r="W12" s="29"/>
      <c r="X12" s="29"/>
      <c r="Y12" s="32"/>
      <c r="Z12" s="27"/>
    </row>
    <row r="13" spans="1:26" s="5" customFormat="1" ht="15.75">
      <c r="A13" s="55"/>
      <c r="B13" s="62" t="s">
        <v>3</v>
      </c>
      <c r="C13" s="67">
        <f>SUM(C7:C12)</f>
        <v>753743</v>
      </c>
      <c r="D13" s="57">
        <f>SUM(D7:D12)</f>
        <v>93840</v>
      </c>
      <c r="E13" s="57">
        <f>SUM(E7:E12)</f>
        <v>495466</v>
      </c>
      <c r="F13" s="57">
        <f>SUM(F7:F12)</f>
        <v>40</v>
      </c>
      <c r="G13" s="57"/>
      <c r="H13" s="57"/>
      <c r="I13" s="57"/>
      <c r="J13" s="57"/>
      <c r="K13" s="29">
        <f>SUM(K7:K12)</f>
        <v>1695.1</v>
      </c>
      <c r="L13" s="29">
        <f>SUM(L7:L12)</f>
        <v>991</v>
      </c>
      <c r="M13" s="29">
        <f>SUM(M7:M12)</f>
        <v>300</v>
      </c>
      <c r="N13" s="29">
        <f>SUM(N7:N12)</f>
        <v>2986.1</v>
      </c>
      <c r="O13" s="29"/>
      <c r="P13" s="29"/>
      <c r="Q13" s="29">
        <f aca="true" t="shared" si="6" ref="Q13:V13">SUM(Q7:Q12)</f>
        <v>2191.7</v>
      </c>
      <c r="R13" s="60">
        <f t="shared" si="6"/>
        <v>2036.7</v>
      </c>
      <c r="S13" s="60">
        <f t="shared" si="6"/>
        <v>300</v>
      </c>
      <c r="T13" s="60">
        <f t="shared" si="6"/>
        <v>4528.4</v>
      </c>
      <c r="U13" s="29">
        <f t="shared" si="6"/>
        <v>4528.4</v>
      </c>
      <c r="V13" s="29">
        <f t="shared" si="6"/>
        <v>0</v>
      </c>
      <c r="W13" s="29"/>
      <c r="X13" s="29"/>
      <c r="Z13" s="33"/>
    </row>
    <row r="14" spans="1:10" s="5" customFormat="1" ht="18" customHeight="1">
      <c r="A14" s="53"/>
      <c r="B14" s="23"/>
      <c r="C14" s="23"/>
      <c r="D14" s="54"/>
      <c r="E14" s="23"/>
      <c r="F14" s="23"/>
      <c r="G14" s="23"/>
      <c r="H14" s="23"/>
      <c r="I14" s="23"/>
      <c r="J14" s="23"/>
    </row>
    <row r="15" spans="1:22" s="5" customFormat="1" ht="15.75">
      <c r="A15" s="6"/>
      <c r="B15" s="7"/>
      <c r="C15" s="7"/>
      <c r="D15" s="8"/>
      <c r="E15" s="8"/>
      <c r="F15" s="8"/>
      <c r="G15" s="8"/>
      <c r="H15" s="8"/>
      <c r="I15" s="8"/>
      <c r="J15" s="8"/>
      <c r="N15" s="31"/>
      <c r="O15" s="31"/>
      <c r="P15" s="31"/>
      <c r="Q15" s="31"/>
      <c r="R15" s="31"/>
      <c r="S15" s="31"/>
      <c r="T15" s="31"/>
      <c r="U15" s="31"/>
      <c r="V15" s="31"/>
    </row>
    <row r="16" spans="1:10" s="5" customFormat="1" ht="15.75">
      <c r="A16" s="6"/>
      <c r="B16" s="7"/>
      <c r="C16" s="7"/>
      <c r="D16" s="8"/>
      <c r="E16" s="8"/>
      <c r="F16" s="8"/>
      <c r="G16" s="8"/>
      <c r="H16" s="8"/>
      <c r="I16" s="8"/>
      <c r="J16" s="8"/>
    </row>
    <row r="17" spans="1:10" s="5" customFormat="1" ht="15.75">
      <c r="A17" s="6"/>
      <c r="B17" s="7"/>
      <c r="C17" s="7"/>
      <c r="D17" s="8"/>
      <c r="E17" s="8"/>
      <c r="F17" s="8"/>
      <c r="G17" s="8"/>
      <c r="H17" s="8"/>
      <c r="I17" s="8"/>
      <c r="J17" s="8"/>
    </row>
    <row r="18" spans="1:10" s="5" customFormat="1" ht="15.75">
      <c r="A18" s="6"/>
      <c r="B18" s="7"/>
      <c r="C18" s="7"/>
      <c r="D18" s="8"/>
      <c r="E18" s="8"/>
      <c r="F18" s="8"/>
      <c r="G18" s="8"/>
      <c r="H18" s="8"/>
      <c r="I18" s="8"/>
      <c r="J18" s="8"/>
    </row>
    <row r="19" spans="1:10" s="5" customFormat="1" ht="15.75">
      <c r="A19" s="6"/>
      <c r="B19" s="9"/>
      <c r="C19" s="9"/>
      <c r="D19" s="8"/>
      <c r="E19" s="8"/>
      <c r="F19" s="8"/>
      <c r="G19" s="8"/>
      <c r="H19" s="8"/>
      <c r="I19" s="8"/>
      <c r="J19" s="8"/>
    </row>
    <row r="20" spans="1:10" s="5" customFormat="1" ht="15.75">
      <c r="A20" s="6"/>
      <c r="B20" s="9"/>
      <c r="C20" s="9"/>
      <c r="D20" s="8"/>
      <c r="E20" s="8"/>
      <c r="F20" s="8"/>
      <c r="G20" s="8"/>
      <c r="H20" s="8"/>
      <c r="I20" s="8"/>
      <c r="J20" s="8"/>
    </row>
    <row r="21" spans="1:10" s="5" customFormat="1" ht="16.5" customHeight="1">
      <c r="A21" s="6"/>
      <c r="B21" s="7"/>
      <c r="C21" s="7"/>
      <c r="D21" s="8"/>
      <c r="E21" s="8"/>
      <c r="F21" s="8"/>
      <c r="G21" s="8"/>
      <c r="H21" s="8"/>
      <c r="I21" s="8"/>
      <c r="J21" s="8"/>
    </row>
    <row r="22" spans="1:10" s="5" customFormat="1" ht="15.75">
      <c r="A22" s="6"/>
      <c r="B22" s="7"/>
      <c r="C22" s="7"/>
      <c r="D22" s="8"/>
      <c r="E22" s="8"/>
      <c r="F22" s="8"/>
      <c r="G22" s="8"/>
      <c r="H22" s="8"/>
      <c r="I22" s="8"/>
      <c r="J22" s="8"/>
    </row>
    <row r="23" spans="1:10" s="5" customFormat="1" ht="15.75">
      <c r="A23" s="6"/>
      <c r="B23" s="7"/>
      <c r="C23" s="7"/>
      <c r="D23" s="8"/>
      <c r="E23" s="8"/>
      <c r="F23" s="8"/>
      <c r="G23" s="8"/>
      <c r="H23" s="8"/>
      <c r="I23" s="8"/>
      <c r="J23" s="8"/>
    </row>
    <row r="24" spans="1:10" s="5" customFormat="1" ht="15.75">
      <c r="A24" s="6"/>
      <c r="B24" s="7"/>
      <c r="C24" s="7"/>
      <c r="D24" s="8"/>
      <c r="E24" s="8"/>
      <c r="F24" s="8"/>
      <c r="G24" s="8"/>
      <c r="H24" s="8"/>
      <c r="I24" s="8"/>
      <c r="J24" s="8"/>
    </row>
    <row r="25" spans="1:10" s="5" customFormat="1" ht="15.75">
      <c r="A25" s="6"/>
      <c r="B25" s="7"/>
      <c r="C25" s="7"/>
      <c r="D25" s="8"/>
      <c r="E25" s="8"/>
      <c r="F25" s="8"/>
      <c r="G25" s="8"/>
      <c r="H25" s="8"/>
      <c r="I25" s="8"/>
      <c r="J25" s="8"/>
    </row>
    <row r="26" spans="1:10" s="5" customFormat="1" ht="15.75">
      <c r="A26" s="6"/>
      <c r="B26" s="7"/>
      <c r="C26" s="7"/>
      <c r="D26" s="8"/>
      <c r="E26" s="8"/>
      <c r="F26" s="8"/>
      <c r="G26" s="8"/>
      <c r="H26" s="8"/>
      <c r="I26" s="8"/>
      <c r="J26" s="8"/>
    </row>
    <row r="27" spans="1:10" s="5" customFormat="1" ht="15.75">
      <c r="A27" s="6"/>
      <c r="B27" s="10"/>
      <c r="C27" s="10"/>
      <c r="D27" s="11"/>
      <c r="E27" s="11"/>
      <c r="F27" s="11"/>
      <c r="G27" s="11"/>
      <c r="H27" s="11"/>
      <c r="I27" s="11"/>
      <c r="J27" s="11"/>
    </row>
    <row r="28" spans="1:10" s="12" customFormat="1" ht="16.5" customHeight="1">
      <c r="A28" s="86"/>
      <c r="B28" s="86"/>
      <c r="C28" s="86"/>
      <c r="D28" s="86"/>
      <c r="E28" s="86"/>
      <c r="F28" s="86"/>
      <c r="G28" s="68"/>
      <c r="H28" s="68"/>
      <c r="I28" s="68"/>
      <c r="J28" s="68"/>
    </row>
    <row r="29" spans="1:10" ht="15.75">
      <c r="A29" s="6"/>
      <c r="B29" s="9"/>
      <c r="C29" s="9"/>
      <c r="D29" s="8"/>
      <c r="E29" s="8"/>
      <c r="F29" s="8"/>
      <c r="G29" s="8"/>
      <c r="H29" s="8"/>
      <c r="I29" s="8"/>
      <c r="J29" s="8"/>
    </row>
    <row r="30" spans="1:10" ht="15.75">
      <c r="A30" s="6"/>
      <c r="B30" s="9"/>
      <c r="C30" s="9"/>
      <c r="D30" s="8"/>
      <c r="E30" s="8"/>
      <c r="F30" s="8"/>
      <c r="G30" s="8"/>
      <c r="H30" s="8"/>
      <c r="I30" s="8"/>
      <c r="J30" s="8"/>
    </row>
    <row r="31" spans="1:10" ht="15.75">
      <c r="A31" s="6"/>
      <c r="B31" s="9"/>
      <c r="C31" s="9"/>
      <c r="D31" s="8"/>
      <c r="E31" s="8"/>
      <c r="F31" s="8"/>
      <c r="G31" s="8"/>
      <c r="H31" s="8"/>
      <c r="I31" s="8"/>
      <c r="J31" s="8"/>
    </row>
    <row r="32" spans="1:10" ht="15.75">
      <c r="A32" s="6"/>
      <c r="B32" s="9"/>
      <c r="C32" s="9"/>
      <c r="D32" s="8"/>
      <c r="E32" s="8"/>
      <c r="F32" s="8"/>
      <c r="G32" s="8"/>
      <c r="H32" s="8"/>
      <c r="I32" s="8"/>
      <c r="J32" s="8"/>
    </row>
    <row r="33" spans="1:10" ht="18" customHeight="1">
      <c r="A33" s="6"/>
      <c r="B33" s="9"/>
      <c r="C33" s="9"/>
      <c r="D33" s="8"/>
      <c r="E33" s="8"/>
      <c r="F33" s="8"/>
      <c r="G33" s="8"/>
      <c r="H33" s="8"/>
      <c r="I33" s="8"/>
      <c r="J33" s="8"/>
    </row>
    <row r="34" spans="1:10" ht="15.75">
      <c r="A34" s="6"/>
      <c r="B34" s="9"/>
      <c r="C34" s="9"/>
      <c r="D34" s="8"/>
      <c r="E34" s="8"/>
      <c r="F34" s="8"/>
      <c r="G34" s="8"/>
      <c r="H34" s="8"/>
      <c r="I34" s="8"/>
      <c r="J34" s="8"/>
    </row>
    <row r="35" spans="1:10" ht="15.75">
      <c r="A35" s="6"/>
      <c r="B35" s="9"/>
      <c r="C35" s="9"/>
      <c r="D35" s="8"/>
      <c r="E35" s="8"/>
      <c r="F35" s="8"/>
      <c r="G35" s="8"/>
      <c r="H35" s="8"/>
      <c r="I35" s="8"/>
      <c r="J35" s="8"/>
    </row>
    <row r="36" spans="1:10" ht="15.75">
      <c r="A36" s="6"/>
      <c r="B36" s="9"/>
      <c r="C36" s="9"/>
      <c r="D36" s="8"/>
      <c r="E36" s="8"/>
      <c r="F36" s="8"/>
      <c r="G36" s="8"/>
      <c r="H36" s="8"/>
      <c r="I36" s="8"/>
      <c r="J36" s="8"/>
    </row>
    <row r="37" spans="1:10" ht="15.75">
      <c r="A37" s="6"/>
      <c r="B37" s="9"/>
      <c r="C37" s="9"/>
      <c r="D37" s="8"/>
      <c r="E37" s="8"/>
      <c r="F37" s="8"/>
      <c r="G37" s="8"/>
      <c r="H37" s="8"/>
      <c r="I37" s="8"/>
      <c r="J37" s="8"/>
    </row>
    <row r="38" spans="1:10" ht="15.75">
      <c r="A38" s="6"/>
      <c r="B38" s="9"/>
      <c r="C38" s="9"/>
      <c r="D38" s="8"/>
      <c r="E38" s="8"/>
      <c r="F38" s="8"/>
      <c r="G38" s="8"/>
      <c r="H38" s="8"/>
      <c r="I38" s="8"/>
      <c r="J38" s="8"/>
    </row>
    <row r="39" spans="1:10" ht="15.75">
      <c r="A39" s="6"/>
      <c r="B39" s="7"/>
      <c r="C39" s="7"/>
      <c r="D39" s="8"/>
      <c r="E39" s="8"/>
      <c r="F39" s="8"/>
      <c r="G39" s="8"/>
      <c r="H39" s="8"/>
      <c r="I39" s="8"/>
      <c r="J39" s="8"/>
    </row>
    <row r="40" spans="1:10" ht="15.75">
      <c r="A40" s="6"/>
      <c r="B40" s="7"/>
      <c r="C40" s="7"/>
      <c r="D40" s="8"/>
      <c r="E40" s="8"/>
      <c r="F40" s="8"/>
      <c r="G40" s="8"/>
      <c r="H40" s="8"/>
      <c r="I40" s="8"/>
      <c r="J40" s="8"/>
    </row>
    <row r="41" spans="1:10" ht="15.75">
      <c r="A41" s="6"/>
      <c r="B41" s="7"/>
      <c r="C41" s="7"/>
      <c r="D41" s="8"/>
      <c r="E41" s="8"/>
      <c r="F41" s="8"/>
      <c r="G41" s="8"/>
      <c r="H41" s="8"/>
      <c r="I41" s="8"/>
      <c r="J41" s="8"/>
    </row>
    <row r="42" spans="1:10" ht="15.75">
      <c r="A42" s="6"/>
      <c r="B42" s="7"/>
      <c r="C42" s="7"/>
      <c r="D42" s="8"/>
      <c r="E42" s="8"/>
      <c r="F42" s="8"/>
      <c r="G42" s="8"/>
      <c r="H42" s="8"/>
      <c r="I42" s="8"/>
      <c r="J42" s="8"/>
    </row>
    <row r="43" spans="1:10" ht="15.75">
      <c r="A43" s="6"/>
      <c r="B43" s="7"/>
      <c r="C43" s="7"/>
      <c r="D43" s="8"/>
      <c r="E43" s="8"/>
      <c r="F43" s="8"/>
      <c r="G43" s="8"/>
      <c r="H43" s="8"/>
      <c r="I43" s="8"/>
      <c r="J43" s="8"/>
    </row>
    <row r="44" spans="1:10" ht="15.75">
      <c r="A44" s="6"/>
      <c r="B44" s="7"/>
      <c r="C44" s="7"/>
      <c r="D44" s="8"/>
      <c r="E44" s="8"/>
      <c r="F44" s="8"/>
      <c r="G44" s="8"/>
      <c r="H44" s="8"/>
      <c r="I44" s="8"/>
      <c r="J44" s="8"/>
    </row>
    <row r="45" spans="1:10" ht="15.75">
      <c r="A45" s="6"/>
      <c r="B45" s="7"/>
      <c r="C45" s="7"/>
      <c r="D45" s="8"/>
      <c r="E45" s="8"/>
      <c r="F45" s="8"/>
      <c r="G45" s="8"/>
      <c r="H45" s="8"/>
      <c r="I45" s="8"/>
      <c r="J45" s="8"/>
    </row>
    <row r="46" spans="1:10" ht="15.75">
      <c r="A46" s="6"/>
      <c r="B46" s="7"/>
      <c r="C46" s="7"/>
      <c r="D46" s="8"/>
      <c r="E46" s="8"/>
      <c r="F46" s="8"/>
      <c r="G46" s="8"/>
      <c r="H46" s="8"/>
      <c r="I46" s="8"/>
      <c r="J46" s="8"/>
    </row>
    <row r="47" spans="1:10" ht="15.75">
      <c r="A47" s="6"/>
      <c r="B47" s="7"/>
      <c r="C47" s="7"/>
      <c r="D47" s="8"/>
      <c r="E47" s="8"/>
      <c r="F47" s="8"/>
      <c r="G47" s="8"/>
      <c r="H47" s="8"/>
      <c r="I47" s="8"/>
      <c r="J47" s="8"/>
    </row>
    <row r="48" spans="1:10" ht="15.75">
      <c r="A48" s="6"/>
      <c r="B48" s="7"/>
      <c r="C48" s="7"/>
      <c r="D48" s="8"/>
      <c r="E48" s="8"/>
      <c r="F48" s="8"/>
      <c r="G48" s="8"/>
      <c r="H48" s="8"/>
      <c r="I48" s="8"/>
      <c r="J48" s="8"/>
    </row>
    <row r="49" spans="1:10" ht="15.75">
      <c r="A49" s="6"/>
      <c r="B49" s="7"/>
      <c r="C49" s="7"/>
      <c r="D49" s="8"/>
      <c r="E49" s="8"/>
      <c r="F49" s="8"/>
      <c r="G49" s="8"/>
      <c r="H49" s="8"/>
      <c r="I49" s="8"/>
      <c r="J49" s="8"/>
    </row>
    <row r="50" spans="1:10" ht="15.75">
      <c r="A50" s="6"/>
      <c r="B50" s="7"/>
      <c r="C50" s="7"/>
      <c r="D50" s="8"/>
      <c r="E50" s="8"/>
      <c r="F50" s="8"/>
      <c r="G50" s="8"/>
      <c r="H50" s="8"/>
      <c r="I50" s="8"/>
      <c r="J50" s="8"/>
    </row>
    <row r="51" spans="1:10" ht="15.75">
      <c r="A51" s="6"/>
      <c r="B51" s="7"/>
      <c r="C51" s="7"/>
      <c r="D51" s="8"/>
      <c r="E51" s="8"/>
      <c r="F51" s="8"/>
      <c r="G51" s="8"/>
      <c r="H51" s="8"/>
      <c r="I51" s="8"/>
      <c r="J51" s="8"/>
    </row>
    <row r="52" spans="1:10" ht="15.75">
      <c r="A52" s="6"/>
      <c r="B52" s="7"/>
      <c r="C52" s="7"/>
      <c r="D52" s="8"/>
      <c r="E52" s="8"/>
      <c r="F52" s="8"/>
      <c r="G52" s="8"/>
      <c r="H52" s="8"/>
      <c r="I52" s="8"/>
      <c r="J52" s="8"/>
    </row>
    <row r="53" spans="1:10" ht="15.75">
      <c r="A53" s="6"/>
      <c r="B53" s="7"/>
      <c r="C53" s="7"/>
      <c r="D53" s="8"/>
      <c r="E53" s="8"/>
      <c r="F53" s="8"/>
      <c r="G53" s="8"/>
      <c r="H53" s="8"/>
      <c r="I53" s="8"/>
      <c r="J53" s="8"/>
    </row>
    <row r="54" spans="1:10" ht="15.75">
      <c r="A54" s="6"/>
      <c r="B54" s="7"/>
      <c r="C54" s="7"/>
      <c r="D54" s="8"/>
      <c r="E54" s="8"/>
      <c r="F54" s="8"/>
      <c r="G54" s="8"/>
      <c r="H54" s="8"/>
      <c r="I54" s="8"/>
      <c r="J54" s="8"/>
    </row>
    <row r="55" spans="1:10" ht="15.75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0" ht="15.75">
      <c r="A56" s="6"/>
      <c r="B56" s="7"/>
      <c r="C56" s="7"/>
      <c r="D56" s="8"/>
      <c r="E56" s="8"/>
      <c r="F56" s="8"/>
      <c r="G56" s="8"/>
      <c r="H56" s="8"/>
      <c r="I56" s="8"/>
      <c r="J56" s="8"/>
    </row>
    <row r="57" spans="1:10" ht="15.75">
      <c r="A57" s="6"/>
      <c r="B57" s="7"/>
      <c r="C57" s="7"/>
      <c r="D57" s="8"/>
      <c r="E57" s="8"/>
      <c r="F57" s="8"/>
      <c r="G57" s="8"/>
      <c r="H57" s="8"/>
      <c r="I57" s="8"/>
      <c r="J57" s="8"/>
    </row>
    <row r="58" spans="1:10" ht="15.75">
      <c r="A58" s="6"/>
      <c r="B58" s="7"/>
      <c r="C58" s="7"/>
      <c r="D58" s="8"/>
      <c r="E58" s="8"/>
      <c r="F58" s="8"/>
      <c r="G58" s="8"/>
      <c r="H58" s="8"/>
      <c r="I58" s="8"/>
      <c r="J58" s="8"/>
    </row>
    <row r="59" spans="1:10" ht="15.75">
      <c r="A59" s="6"/>
      <c r="B59" s="7"/>
      <c r="C59" s="7"/>
      <c r="D59" s="8"/>
      <c r="E59" s="8"/>
      <c r="F59" s="8"/>
      <c r="G59" s="8"/>
      <c r="H59" s="8"/>
      <c r="I59" s="8"/>
      <c r="J59" s="8"/>
    </row>
    <row r="60" spans="1:10" ht="15.75">
      <c r="A60" s="6"/>
      <c r="B60" s="7"/>
      <c r="C60" s="7"/>
      <c r="D60" s="8"/>
      <c r="E60" s="8"/>
      <c r="F60" s="8"/>
      <c r="G60" s="8"/>
      <c r="H60" s="8"/>
      <c r="I60" s="8"/>
      <c r="J60" s="8"/>
    </row>
    <row r="61" spans="1:10" ht="15.75">
      <c r="A61" s="6"/>
      <c r="B61" s="7"/>
      <c r="C61" s="7"/>
      <c r="D61" s="8"/>
      <c r="E61" s="8"/>
      <c r="F61" s="8"/>
      <c r="G61" s="8"/>
      <c r="H61" s="8"/>
      <c r="I61" s="8"/>
      <c r="J61" s="8"/>
    </row>
    <row r="62" spans="1:10" ht="15.75">
      <c r="A62" s="6"/>
      <c r="B62" s="7"/>
      <c r="C62" s="7"/>
      <c r="D62" s="8"/>
      <c r="E62" s="8"/>
      <c r="F62" s="8"/>
      <c r="G62" s="8"/>
      <c r="H62" s="8"/>
      <c r="I62" s="8"/>
      <c r="J62" s="8"/>
    </row>
    <row r="63" spans="1:10" ht="15.75">
      <c r="A63" s="6"/>
      <c r="B63" s="7"/>
      <c r="C63" s="7"/>
      <c r="D63" s="8"/>
      <c r="E63" s="8"/>
      <c r="F63" s="8"/>
      <c r="G63" s="8"/>
      <c r="H63" s="8"/>
      <c r="I63" s="8"/>
      <c r="J63" s="8"/>
    </row>
    <row r="64" spans="1:10" ht="15.75">
      <c r="A64" s="6"/>
      <c r="B64" s="7"/>
      <c r="C64" s="7"/>
      <c r="D64" s="8"/>
      <c r="E64" s="8"/>
      <c r="F64" s="8"/>
      <c r="G64" s="8"/>
      <c r="H64" s="8"/>
      <c r="I64" s="8"/>
      <c r="J64" s="8"/>
    </row>
    <row r="65" spans="1:10" ht="15.75">
      <c r="A65" s="6"/>
      <c r="B65" s="7"/>
      <c r="C65" s="7"/>
      <c r="D65" s="8"/>
      <c r="E65" s="8"/>
      <c r="F65" s="8"/>
      <c r="G65" s="8"/>
      <c r="H65" s="8"/>
      <c r="I65" s="8"/>
      <c r="J65" s="8"/>
    </row>
    <row r="66" spans="1:10" ht="15.75">
      <c r="A66" s="6"/>
      <c r="B66" s="7"/>
      <c r="C66" s="7"/>
      <c r="D66" s="8"/>
      <c r="E66" s="8"/>
      <c r="F66" s="8"/>
      <c r="G66" s="8"/>
      <c r="H66" s="8"/>
      <c r="I66" s="8"/>
      <c r="J66" s="8"/>
    </row>
    <row r="67" spans="1:10" ht="15.75">
      <c r="A67" s="6"/>
      <c r="B67" s="7"/>
      <c r="C67" s="7"/>
      <c r="D67" s="8"/>
      <c r="E67" s="8"/>
      <c r="F67" s="8"/>
      <c r="G67" s="8"/>
      <c r="H67" s="8"/>
      <c r="I67" s="8"/>
      <c r="J67" s="8"/>
    </row>
    <row r="68" spans="1:10" ht="15.75">
      <c r="A68" s="6"/>
      <c r="B68" s="7"/>
      <c r="C68" s="7"/>
      <c r="D68" s="8"/>
      <c r="E68" s="8"/>
      <c r="F68" s="8"/>
      <c r="G68" s="8"/>
      <c r="H68" s="8"/>
      <c r="I68" s="8"/>
      <c r="J68" s="8"/>
    </row>
    <row r="69" spans="1:10" ht="15.75">
      <c r="A69" s="6"/>
      <c r="B69" s="7"/>
      <c r="C69" s="7"/>
      <c r="D69" s="8"/>
      <c r="E69" s="8"/>
      <c r="F69" s="8"/>
      <c r="G69" s="8"/>
      <c r="H69" s="8"/>
      <c r="I69" s="8"/>
      <c r="J69" s="8"/>
    </row>
    <row r="70" spans="1:10" ht="15.75">
      <c r="A70" s="6"/>
      <c r="B70" s="7"/>
      <c r="C70" s="7"/>
      <c r="D70" s="8"/>
      <c r="E70" s="8"/>
      <c r="F70" s="8"/>
      <c r="G70" s="8"/>
      <c r="H70" s="8"/>
      <c r="I70" s="8"/>
      <c r="J70" s="8"/>
    </row>
    <row r="71" spans="1:10" ht="15.75">
      <c r="A71" s="6"/>
      <c r="B71" s="7"/>
      <c r="C71" s="7"/>
      <c r="D71" s="8"/>
      <c r="E71" s="8"/>
      <c r="F71" s="8"/>
      <c r="G71" s="8"/>
      <c r="H71" s="8"/>
      <c r="I71" s="8"/>
      <c r="J71" s="8"/>
    </row>
    <row r="72" spans="1:10" ht="15.75">
      <c r="A72" s="6"/>
      <c r="B72" s="7"/>
      <c r="C72" s="7"/>
      <c r="D72" s="8"/>
      <c r="E72" s="8"/>
      <c r="F72" s="8"/>
      <c r="G72" s="8"/>
      <c r="H72" s="8"/>
      <c r="I72" s="8"/>
      <c r="J72" s="8"/>
    </row>
    <row r="73" spans="1:10" ht="15.75">
      <c r="A73" s="14"/>
      <c r="B73" s="15"/>
      <c r="C73" s="15"/>
      <c r="D73" s="11"/>
      <c r="E73" s="11"/>
      <c r="F73" s="11"/>
      <c r="G73" s="11"/>
      <c r="H73" s="11"/>
      <c r="I73" s="11"/>
      <c r="J73" s="11"/>
    </row>
    <row r="74" spans="1:10" ht="18.75">
      <c r="A74" s="16"/>
      <c r="B74" s="16"/>
      <c r="C74" s="16"/>
      <c r="D74" s="17"/>
      <c r="E74" s="17"/>
      <c r="F74" s="17"/>
      <c r="G74" s="17"/>
      <c r="H74" s="17"/>
      <c r="I74" s="17"/>
      <c r="J74" s="17"/>
    </row>
    <row r="75" spans="1:10" ht="15.75">
      <c r="A75" s="14"/>
      <c r="B75" s="14"/>
      <c r="C75" s="14"/>
      <c r="D75" s="8"/>
      <c r="E75" s="8"/>
      <c r="F75" s="8"/>
      <c r="G75" s="8"/>
      <c r="H75" s="8"/>
      <c r="I75" s="8"/>
      <c r="J75" s="8"/>
    </row>
  </sheetData>
  <sheetProtection/>
  <mergeCells count="27">
    <mergeCell ref="R4:R6"/>
    <mergeCell ref="M4:M6"/>
    <mergeCell ref="H5:H6"/>
    <mergeCell ref="I3:J4"/>
    <mergeCell ref="I5:I6"/>
    <mergeCell ref="J5:J6"/>
    <mergeCell ref="Q4:Q6"/>
    <mergeCell ref="T4:T6"/>
    <mergeCell ref="P3:P6"/>
    <mergeCell ref="Q3:T3"/>
    <mergeCell ref="A3:A6"/>
    <mergeCell ref="N4:N6"/>
    <mergeCell ref="C3:F3"/>
    <mergeCell ref="C4:D4"/>
    <mergeCell ref="K4:K6"/>
    <mergeCell ref="G3:H4"/>
    <mergeCell ref="G5:G6"/>
    <mergeCell ref="Y3:Y6"/>
    <mergeCell ref="Z3:Z6"/>
    <mergeCell ref="K3:N3"/>
    <mergeCell ref="X3:X6"/>
    <mergeCell ref="L4:L6"/>
    <mergeCell ref="A28:F28"/>
    <mergeCell ref="W3:W6"/>
    <mergeCell ref="B3:B4"/>
    <mergeCell ref="O3:O6"/>
    <mergeCell ref="S4:S6"/>
  </mergeCells>
  <printOptions horizontalCentered="1"/>
  <pageMargins left="0.1968503937007874" right="0" top="0.5905511811023623" bottom="0" header="0" footer="0"/>
  <pageSetup horizontalDpi="600" verticalDpi="600" orientation="landscape" paperSize="9" scale="71" r:id="rId1"/>
  <rowBreaks count="1" manualBreakCount="1">
    <brk id="13" max="255" man="1"/>
  </rowBreaks>
  <colBreaks count="1" manualBreakCount="1">
    <brk id="1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89" zoomScaleNormal="74" zoomScaleSheetLayoutView="89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:B1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4.7109375" style="3" customWidth="1"/>
    <col min="4" max="4" width="21.7109375" style="4" customWidth="1"/>
    <col min="5" max="5" width="37.421875" style="4" customWidth="1"/>
    <col min="6" max="6" width="21.7109375" style="4" customWidth="1"/>
    <col min="7" max="7" width="18.00390625" style="13" customWidth="1"/>
    <col min="8" max="8" width="16.57421875" style="13" customWidth="1"/>
    <col min="9" max="10" width="20.421875" style="13" customWidth="1"/>
    <col min="11" max="11" width="18.140625" style="13" customWidth="1"/>
    <col min="12" max="19" width="18.140625" style="45" customWidth="1"/>
    <col min="20" max="20" width="16.140625" style="45" customWidth="1"/>
    <col min="21" max="21" width="14.28125" style="45" customWidth="1"/>
    <col min="22" max="22" width="16.421875" style="45" customWidth="1"/>
    <col min="23" max="23" width="17.8515625" style="45" customWidth="1"/>
    <col min="24" max="24" width="9.140625" style="45" customWidth="1"/>
    <col min="25" max="16384" width="9.140625" style="13" customWidth="1"/>
  </cols>
  <sheetData>
    <row r="1" spans="1:24" s="5" customFormat="1" ht="18.75">
      <c r="A1" s="46"/>
      <c r="B1" s="46"/>
      <c r="C1" s="46"/>
      <c r="D1" s="46"/>
      <c r="E1" s="46"/>
      <c r="F1" s="61" t="s">
        <v>39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5" customFormat="1" ht="15.75">
      <c r="A2" s="1"/>
      <c r="B2" s="1"/>
      <c r="C2" s="1"/>
      <c r="D2" s="2"/>
      <c r="E2" s="2"/>
      <c r="F2" s="2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24" customFormat="1" ht="73.5" customHeight="1">
      <c r="A3" s="87" t="s">
        <v>0</v>
      </c>
      <c r="B3" s="83" t="s">
        <v>24</v>
      </c>
      <c r="C3" s="96" t="s">
        <v>16</v>
      </c>
      <c r="D3" s="97"/>
      <c r="E3" s="97"/>
      <c r="F3" s="98"/>
      <c r="G3" s="81" t="s">
        <v>21</v>
      </c>
      <c r="H3" s="81"/>
      <c r="I3" s="81"/>
      <c r="J3" s="81"/>
      <c r="K3" s="81"/>
      <c r="L3" s="103"/>
      <c r="M3" s="103"/>
      <c r="N3" s="102"/>
      <c r="O3" s="102"/>
      <c r="P3" s="102"/>
      <c r="Q3" s="102"/>
      <c r="R3" s="63"/>
      <c r="S3" s="63"/>
      <c r="T3" s="102"/>
      <c r="U3" s="102"/>
      <c r="V3" s="102"/>
      <c r="W3" s="102"/>
      <c r="X3" s="40"/>
    </row>
    <row r="4" spans="1:24" s="24" customFormat="1" ht="102.75" customHeight="1">
      <c r="A4" s="88"/>
      <c r="B4" s="85"/>
      <c r="C4" s="96" t="s">
        <v>1</v>
      </c>
      <c r="D4" s="98"/>
      <c r="E4" s="64" t="s">
        <v>5</v>
      </c>
      <c r="F4" s="64" t="s">
        <v>7</v>
      </c>
      <c r="G4" s="82" t="s">
        <v>1</v>
      </c>
      <c r="H4" s="82" t="s">
        <v>5</v>
      </c>
      <c r="I4" s="82" t="s">
        <v>7</v>
      </c>
      <c r="J4" s="93" t="s">
        <v>22</v>
      </c>
      <c r="K4" s="81" t="s">
        <v>9</v>
      </c>
      <c r="L4" s="103"/>
      <c r="M4" s="103"/>
      <c r="N4" s="104"/>
      <c r="O4" s="104"/>
      <c r="P4" s="104"/>
      <c r="Q4" s="102"/>
      <c r="R4" s="63"/>
      <c r="S4" s="63"/>
      <c r="T4" s="102"/>
      <c r="U4" s="102"/>
      <c r="V4" s="102"/>
      <c r="W4" s="102"/>
      <c r="X4" s="40"/>
    </row>
    <row r="5" spans="1:24" s="24" customFormat="1" ht="96" customHeight="1">
      <c r="A5" s="88"/>
      <c r="B5" s="51" t="s">
        <v>14</v>
      </c>
      <c r="C5" s="28" t="s">
        <v>25</v>
      </c>
      <c r="D5" s="28" t="s">
        <v>23</v>
      </c>
      <c r="E5" s="28" t="s">
        <v>6</v>
      </c>
      <c r="F5" s="28" t="s">
        <v>8</v>
      </c>
      <c r="G5" s="82"/>
      <c r="H5" s="82"/>
      <c r="I5" s="82"/>
      <c r="J5" s="94"/>
      <c r="K5" s="81"/>
      <c r="L5" s="103"/>
      <c r="M5" s="103"/>
      <c r="N5" s="104"/>
      <c r="O5" s="104"/>
      <c r="P5" s="104"/>
      <c r="Q5" s="102"/>
      <c r="R5" s="63"/>
      <c r="S5" s="63"/>
      <c r="T5" s="102"/>
      <c r="U5" s="102"/>
      <c r="V5" s="102"/>
      <c r="W5" s="102"/>
      <c r="X5" s="40"/>
    </row>
    <row r="6" spans="1:24" s="24" customFormat="1" ht="44.25" customHeight="1">
      <c r="A6" s="89"/>
      <c r="B6" s="50" t="s">
        <v>15</v>
      </c>
      <c r="C6" s="28" t="s">
        <v>4</v>
      </c>
      <c r="D6" s="28" t="s">
        <v>4</v>
      </c>
      <c r="E6" s="28" t="s">
        <v>4</v>
      </c>
      <c r="F6" s="28" t="s">
        <v>2</v>
      </c>
      <c r="G6" s="82"/>
      <c r="H6" s="82"/>
      <c r="I6" s="82"/>
      <c r="J6" s="95"/>
      <c r="K6" s="81"/>
      <c r="L6" s="103"/>
      <c r="M6" s="103"/>
      <c r="N6" s="104"/>
      <c r="O6" s="104"/>
      <c r="P6" s="104"/>
      <c r="Q6" s="102"/>
      <c r="R6" s="63"/>
      <c r="S6" s="63"/>
      <c r="T6" s="102"/>
      <c r="U6" s="102"/>
      <c r="V6" s="102"/>
      <c r="W6" s="102"/>
      <c r="X6" s="40"/>
    </row>
    <row r="7" spans="1:24" s="24" customFormat="1" ht="15.75">
      <c r="A7" s="25">
        <v>1</v>
      </c>
      <c r="B7" s="26" t="s">
        <v>31</v>
      </c>
      <c r="C7" s="70"/>
      <c r="D7" s="71">
        <v>19320</v>
      </c>
      <c r="E7" s="71">
        <v>188278</v>
      </c>
      <c r="F7" s="71">
        <v>40</v>
      </c>
      <c r="G7" s="29">
        <f>'Непосредственно связ.'!P7+Общехозяйственные!Q7</f>
        <v>1236.9</v>
      </c>
      <c r="H7" s="29">
        <f>'Непосредственно связ.'!Q7+Общехозяйственные!R7</f>
        <v>12054.6</v>
      </c>
      <c r="I7" s="29">
        <f>'Непосредственно связ.'!R7+Общехозяйственные!S7</f>
        <v>1468.4</v>
      </c>
      <c r="J7" s="29">
        <v>742.5</v>
      </c>
      <c r="K7" s="29">
        <f aca="true" t="shared" si="0" ref="K7:K12">G7+H7+I7+J7</f>
        <v>15502.4</v>
      </c>
      <c r="L7" s="41"/>
      <c r="M7" s="41"/>
      <c r="N7" s="35"/>
      <c r="O7" s="35"/>
      <c r="P7" s="35"/>
      <c r="Q7" s="35"/>
      <c r="R7" s="35"/>
      <c r="S7" s="35"/>
      <c r="T7" s="35"/>
      <c r="U7" s="35"/>
      <c r="V7" s="42"/>
      <c r="W7" s="42"/>
      <c r="X7" s="40"/>
    </row>
    <row r="8" spans="1:24" s="24" customFormat="1" ht="15.75">
      <c r="A8" s="27">
        <v>1</v>
      </c>
      <c r="B8" s="26" t="s">
        <v>32</v>
      </c>
      <c r="C8" s="72"/>
      <c r="D8" s="73"/>
      <c r="E8" s="73">
        <v>239936</v>
      </c>
      <c r="F8" s="73"/>
      <c r="G8" s="29">
        <f>'Непосредственно связ.'!P8+Общехозяйственные!Q8</f>
        <v>0</v>
      </c>
      <c r="H8" s="29">
        <f>'Непосредственно связ.'!Q8+Общехозяйственные!R8</f>
        <v>9431.5</v>
      </c>
      <c r="I8" s="29">
        <f>'Непосредственно связ.'!R8+Общехозяйственные!S8</f>
        <v>0</v>
      </c>
      <c r="J8" s="29">
        <v>234.5</v>
      </c>
      <c r="K8" s="29">
        <f t="shared" si="0"/>
        <v>9666</v>
      </c>
      <c r="L8" s="41"/>
      <c r="M8" s="41"/>
      <c r="N8" s="35"/>
      <c r="O8" s="35"/>
      <c r="P8" s="35"/>
      <c r="Q8" s="35"/>
      <c r="R8" s="35"/>
      <c r="S8" s="35"/>
      <c r="T8" s="35"/>
      <c r="U8" s="35"/>
      <c r="V8" s="42"/>
      <c r="W8" s="42"/>
      <c r="X8" s="40"/>
    </row>
    <row r="9" spans="1:24" s="24" customFormat="1" ht="15.75">
      <c r="A9" s="27">
        <v>3</v>
      </c>
      <c r="B9" s="26" t="s">
        <v>33</v>
      </c>
      <c r="C9" s="72"/>
      <c r="D9" s="73">
        <v>74520</v>
      </c>
      <c r="E9" s="73">
        <v>67252</v>
      </c>
      <c r="F9" s="73"/>
      <c r="G9" s="29">
        <f>'Непосредственно связ.'!P9+Общехозяйственные!Q9</f>
        <v>2556.7</v>
      </c>
      <c r="H9" s="29">
        <f>'Непосредственно связ.'!Q9+Общехозяйственные!R9</f>
        <v>2307.4</v>
      </c>
      <c r="I9" s="29">
        <f>'Непосредственно связ.'!R9+Общехозяйственные!S9</f>
        <v>0</v>
      </c>
      <c r="J9" s="29">
        <v>18.299999999999997</v>
      </c>
      <c r="K9" s="29">
        <f t="shared" si="0"/>
        <v>4882.400000000001</v>
      </c>
      <c r="L9" s="41"/>
      <c r="M9" s="41"/>
      <c r="N9" s="35"/>
      <c r="O9" s="35"/>
      <c r="P9" s="35"/>
      <c r="Q9" s="35"/>
      <c r="R9" s="35"/>
      <c r="S9" s="35"/>
      <c r="T9" s="35"/>
      <c r="U9" s="35"/>
      <c r="V9" s="42"/>
      <c r="W9" s="42"/>
      <c r="X9" s="40"/>
    </row>
    <row r="10" spans="1:24" s="24" customFormat="1" ht="15.75">
      <c r="A10" s="27">
        <v>4</v>
      </c>
      <c r="B10" s="26" t="s">
        <v>34</v>
      </c>
      <c r="C10" s="74">
        <v>482440</v>
      </c>
      <c r="D10" s="74"/>
      <c r="E10" s="74"/>
      <c r="F10" s="74"/>
      <c r="G10" s="29">
        <f>'Непосредственно связ.'!P10+Общехозяйственные!Q10</f>
        <v>21934.4</v>
      </c>
      <c r="H10" s="29">
        <f>'Непосредственно связ.'!Q10+Общехозяйственные!R10</f>
        <v>0</v>
      </c>
      <c r="I10" s="29">
        <f>'Непосредственно связ.'!R10+Общехозяйственные!S10</f>
        <v>0</v>
      </c>
      <c r="J10" s="29">
        <v>123.1</v>
      </c>
      <c r="K10" s="29">
        <f t="shared" si="0"/>
        <v>22057.5</v>
      </c>
      <c r="L10" s="41"/>
      <c r="M10" s="41"/>
      <c r="N10" s="35"/>
      <c r="O10" s="35"/>
      <c r="P10" s="35"/>
      <c r="Q10" s="35"/>
      <c r="R10" s="35"/>
      <c r="S10" s="35"/>
      <c r="T10" s="35"/>
      <c r="U10" s="35"/>
      <c r="V10" s="42"/>
      <c r="W10" s="42"/>
      <c r="X10" s="40"/>
    </row>
    <row r="11" spans="1:24" s="24" customFormat="1" ht="15.75">
      <c r="A11" s="27">
        <v>5</v>
      </c>
      <c r="B11" s="26" t="s">
        <v>35</v>
      </c>
      <c r="C11" s="75">
        <v>131839</v>
      </c>
      <c r="D11" s="73"/>
      <c r="E11" s="73"/>
      <c r="F11" s="73"/>
      <c r="G11" s="29">
        <f>'Непосредственно связ.'!P11+Общехозяйственные!Q11</f>
        <v>4466</v>
      </c>
      <c r="H11" s="29">
        <f>'Непосредственно связ.'!Q11+Общехозяйственные!R11</f>
        <v>0</v>
      </c>
      <c r="I11" s="29">
        <f>'Непосредственно связ.'!R11+Общехозяйственные!S11</f>
        <v>0</v>
      </c>
      <c r="J11" s="29">
        <v>1.5</v>
      </c>
      <c r="K11" s="29">
        <f t="shared" si="0"/>
        <v>4467.5</v>
      </c>
      <c r="L11" s="41"/>
      <c r="M11" s="41"/>
      <c r="N11" s="35"/>
      <c r="O11" s="35"/>
      <c r="P11" s="35"/>
      <c r="Q11" s="35"/>
      <c r="R11" s="35"/>
      <c r="S11" s="35"/>
      <c r="T11" s="35"/>
      <c r="U11" s="35"/>
      <c r="V11" s="42"/>
      <c r="W11" s="42"/>
      <c r="X11" s="40"/>
    </row>
    <row r="12" spans="1:24" s="24" customFormat="1" ht="15.75">
      <c r="A12" s="27">
        <v>6</v>
      </c>
      <c r="B12" s="26" t="s">
        <v>36</v>
      </c>
      <c r="C12" s="75">
        <v>139464</v>
      </c>
      <c r="D12" s="73"/>
      <c r="E12" s="73"/>
      <c r="F12" s="73"/>
      <c r="G12" s="29">
        <f>'Непосредственно связ.'!P12+Общехозяйственные!Q12</f>
        <v>6659.900000000001</v>
      </c>
      <c r="H12" s="29">
        <f>'Непосредственно связ.'!Q12+Общехозяйственные!R12</f>
        <v>0</v>
      </c>
      <c r="I12" s="29">
        <f>'Непосредственно связ.'!R12+Общехозяйственные!S12</f>
        <v>0</v>
      </c>
      <c r="J12" s="29">
        <v>89.2</v>
      </c>
      <c r="K12" s="29">
        <f t="shared" si="0"/>
        <v>6749.1</v>
      </c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42"/>
      <c r="W12" s="42"/>
      <c r="X12" s="40"/>
    </row>
    <row r="13" spans="1:24" s="5" customFormat="1" ht="15.75">
      <c r="A13" s="55"/>
      <c r="B13" s="62" t="s">
        <v>3</v>
      </c>
      <c r="C13" s="67">
        <f aca="true" t="shared" si="1" ref="C13:K13">SUM(C7:C12)</f>
        <v>753743</v>
      </c>
      <c r="D13" s="57">
        <f t="shared" si="1"/>
        <v>93840</v>
      </c>
      <c r="E13" s="57">
        <f t="shared" si="1"/>
        <v>495466</v>
      </c>
      <c r="F13" s="57">
        <f t="shared" si="1"/>
        <v>40</v>
      </c>
      <c r="G13" s="29">
        <f t="shared" si="1"/>
        <v>36853.9</v>
      </c>
      <c r="H13" s="29">
        <f t="shared" si="1"/>
        <v>23793.5</v>
      </c>
      <c r="I13" s="29">
        <f t="shared" si="1"/>
        <v>1468.4</v>
      </c>
      <c r="J13" s="29">
        <f t="shared" si="1"/>
        <v>1209.1</v>
      </c>
      <c r="K13" s="29">
        <f t="shared" si="1"/>
        <v>63324.9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9"/>
      <c r="W13" s="39"/>
      <c r="X13" s="39"/>
    </row>
    <row r="14" spans="1:24" s="5" customFormat="1" ht="18" customHeight="1">
      <c r="A14" s="53"/>
      <c r="B14" s="23"/>
      <c r="C14" s="23"/>
      <c r="D14" s="54"/>
      <c r="E14" s="23"/>
      <c r="F14" s="23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s="5" customFormat="1" ht="15.75">
      <c r="A15" s="6"/>
      <c r="B15" s="7"/>
      <c r="C15" s="7"/>
      <c r="D15" s="8"/>
      <c r="E15" s="8"/>
      <c r="F15" s="8"/>
      <c r="G15" s="31"/>
      <c r="K15" s="31"/>
      <c r="L15" s="43"/>
      <c r="M15" s="43"/>
      <c r="N15" s="43"/>
      <c r="O15" s="43"/>
      <c r="P15" s="43"/>
      <c r="Q15" s="43"/>
      <c r="R15" s="43"/>
      <c r="S15" s="43"/>
      <c r="T15" s="39"/>
      <c r="U15" s="39"/>
      <c r="V15" s="39"/>
      <c r="W15" s="39"/>
      <c r="X15" s="39"/>
    </row>
    <row r="16" spans="1:24" s="5" customFormat="1" ht="15.75">
      <c r="A16" s="6"/>
      <c r="B16" s="7"/>
      <c r="C16" s="7"/>
      <c r="D16" s="8"/>
      <c r="E16" s="8"/>
      <c r="F16" s="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5" customFormat="1" ht="15.75">
      <c r="A17" s="6"/>
      <c r="B17" s="7"/>
      <c r="C17" s="7"/>
      <c r="D17" s="8"/>
      <c r="E17" s="8"/>
      <c r="F17" s="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s="5" customFormat="1" ht="15.75">
      <c r="A18" s="6"/>
      <c r="B18" s="7"/>
      <c r="C18" s="7"/>
      <c r="D18" s="8"/>
      <c r="E18" s="8"/>
      <c r="F18" s="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5" customFormat="1" ht="15.75">
      <c r="A19" s="6"/>
      <c r="B19" s="9"/>
      <c r="C19" s="9"/>
      <c r="D19" s="7"/>
      <c r="E19" s="8"/>
      <c r="F19" s="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5" customFormat="1" ht="15.75">
      <c r="A20" s="6"/>
      <c r="B20" s="9"/>
      <c r="C20" s="9"/>
      <c r="D20" s="7"/>
      <c r="E20" s="8"/>
      <c r="F20" s="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5" customFormat="1" ht="16.5" customHeight="1">
      <c r="A21" s="6"/>
      <c r="B21" s="7"/>
      <c r="C21" s="7"/>
      <c r="D21" s="7"/>
      <c r="E21" s="8"/>
      <c r="F21" s="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s="5" customFormat="1" ht="15.75">
      <c r="A22" s="6"/>
      <c r="B22" s="7"/>
      <c r="C22" s="7"/>
      <c r="D22" s="8"/>
      <c r="E22" s="8"/>
      <c r="F22" s="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s="5" customFormat="1" ht="15.75">
      <c r="A23" s="6"/>
      <c r="B23" s="7"/>
      <c r="C23" s="7"/>
      <c r="D23" s="8"/>
      <c r="E23" s="8"/>
      <c r="F23" s="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5" customFormat="1" ht="15.75">
      <c r="A24" s="6"/>
      <c r="B24" s="7"/>
      <c r="C24" s="7"/>
      <c r="D24" s="8"/>
      <c r="E24" s="8"/>
      <c r="F24" s="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s="5" customFormat="1" ht="15.75">
      <c r="A25" s="6"/>
      <c r="B25" s="7"/>
      <c r="C25" s="7"/>
      <c r="D25" s="8"/>
      <c r="E25" s="8"/>
      <c r="F25" s="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s="5" customFormat="1" ht="15.75">
      <c r="A26" s="6"/>
      <c r="B26" s="7"/>
      <c r="C26" s="7"/>
      <c r="D26" s="8"/>
      <c r="E26" s="8"/>
      <c r="F26" s="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1:24" s="5" customFormat="1" ht="15.75">
      <c r="A27" s="6"/>
      <c r="B27" s="10"/>
      <c r="C27" s="10"/>
      <c r="D27" s="11"/>
      <c r="E27" s="11"/>
      <c r="F27" s="1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s="12" customFormat="1" ht="16.5" customHeight="1">
      <c r="A28" s="86"/>
      <c r="B28" s="86"/>
      <c r="C28" s="86"/>
      <c r="D28" s="86"/>
      <c r="E28" s="86"/>
      <c r="F28" s="86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6" ht="15.75">
      <c r="A29" s="6"/>
      <c r="B29" s="9"/>
      <c r="C29" s="9"/>
      <c r="D29" s="8"/>
      <c r="E29" s="8"/>
      <c r="F29" s="8"/>
    </row>
    <row r="30" spans="1:6" ht="15.75">
      <c r="A30" s="6"/>
      <c r="B30" s="9"/>
      <c r="C30" s="9"/>
      <c r="D30" s="8"/>
      <c r="E30" s="8"/>
      <c r="F30" s="8"/>
    </row>
    <row r="31" spans="1:6" ht="15.75">
      <c r="A31" s="6"/>
      <c r="B31" s="9"/>
      <c r="C31" s="9"/>
      <c r="D31" s="8"/>
      <c r="E31" s="8"/>
      <c r="F31" s="8"/>
    </row>
    <row r="32" spans="1:6" ht="15.75">
      <c r="A32" s="6"/>
      <c r="B32" s="9"/>
      <c r="C32" s="9"/>
      <c r="D32" s="8"/>
      <c r="E32" s="8"/>
      <c r="F32" s="8"/>
    </row>
    <row r="33" spans="1:6" ht="18" customHeight="1">
      <c r="A33" s="6"/>
      <c r="B33" s="9"/>
      <c r="C33" s="9"/>
      <c r="D33" s="8"/>
      <c r="E33" s="8"/>
      <c r="F33" s="8"/>
    </row>
    <row r="34" spans="1:6" ht="15.75">
      <c r="A34" s="6"/>
      <c r="B34" s="9"/>
      <c r="C34" s="9"/>
      <c r="D34" s="8"/>
      <c r="E34" s="8"/>
      <c r="F34" s="8"/>
    </row>
    <row r="35" spans="1:6" ht="15.75">
      <c r="A35" s="6"/>
      <c r="B35" s="9"/>
      <c r="C35" s="9"/>
      <c r="D35" s="8"/>
      <c r="E35" s="8"/>
      <c r="F35" s="8"/>
    </row>
    <row r="36" spans="1:6" ht="15.75">
      <c r="A36" s="6"/>
      <c r="B36" s="9"/>
      <c r="C36" s="9"/>
      <c r="D36" s="8"/>
      <c r="E36" s="8"/>
      <c r="F36" s="8"/>
    </row>
    <row r="37" spans="1:6" ht="15.75">
      <c r="A37" s="6"/>
      <c r="B37" s="9"/>
      <c r="C37" s="9"/>
      <c r="D37" s="8"/>
      <c r="E37" s="8"/>
      <c r="F37" s="8"/>
    </row>
    <row r="38" spans="1:6" ht="15.75">
      <c r="A38" s="6"/>
      <c r="B38" s="9"/>
      <c r="C38" s="9"/>
      <c r="D38" s="8"/>
      <c r="E38" s="8"/>
      <c r="F38" s="8"/>
    </row>
    <row r="39" spans="1:6" ht="15.75">
      <c r="A39" s="6"/>
      <c r="B39" s="7"/>
      <c r="C39" s="7"/>
      <c r="D39" s="8"/>
      <c r="E39" s="8"/>
      <c r="F39" s="8"/>
    </row>
    <row r="40" spans="1:6" ht="15.75">
      <c r="A40" s="6"/>
      <c r="B40" s="7"/>
      <c r="C40" s="7"/>
      <c r="D40" s="8"/>
      <c r="E40" s="8"/>
      <c r="F40" s="8"/>
    </row>
    <row r="41" spans="1:6" ht="15.75">
      <c r="A41" s="6"/>
      <c r="B41" s="7"/>
      <c r="C41" s="7"/>
      <c r="D41" s="8"/>
      <c r="E41" s="8"/>
      <c r="F41" s="8"/>
    </row>
    <row r="42" spans="1:6" ht="15.75">
      <c r="A42" s="6"/>
      <c r="B42" s="7"/>
      <c r="C42" s="7"/>
      <c r="D42" s="8"/>
      <c r="E42" s="8"/>
      <c r="F42" s="8"/>
    </row>
    <row r="43" spans="1:6" ht="15.75">
      <c r="A43" s="6"/>
      <c r="B43" s="7"/>
      <c r="C43" s="7"/>
      <c r="D43" s="8"/>
      <c r="E43" s="8"/>
      <c r="F43" s="8"/>
    </row>
    <row r="44" spans="1:6" ht="15.75">
      <c r="A44" s="6"/>
      <c r="B44" s="7"/>
      <c r="C44" s="7"/>
      <c r="D44" s="8"/>
      <c r="E44" s="8"/>
      <c r="F44" s="8"/>
    </row>
    <row r="45" spans="1:6" ht="15.75">
      <c r="A45" s="6"/>
      <c r="B45" s="7"/>
      <c r="C45" s="7"/>
      <c r="D45" s="8"/>
      <c r="E45" s="8"/>
      <c r="F45" s="8"/>
    </row>
    <row r="46" spans="1:6" ht="15.75">
      <c r="A46" s="6"/>
      <c r="B46" s="7"/>
      <c r="C46" s="7"/>
      <c r="D46" s="8"/>
      <c r="E46" s="8"/>
      <c r="F46" s="8"/>
    </row>
    <row r="47" spans="1:6" ht="15.75">
      <c r="A47" s="6"/>
      <c r="B47" s="7"/>
      <c r="C47" s="7"/>
      <c r="D47" s="8"/>
      <c r="E47" s="8"/>
      <c r="F47" s="8"/>
    </row>
    <row r="48" spans="1:6" ht="15.75">
      <c r="A48" s="6"/>
      <c r="B48" s="7"/>
      <c r="C48" s="7"/>
      <c r="D48" s="8"/>
      <c r="E48" s="8"/>
      <c r="F48" s="8"/>
    </row>
    <row r="49" spans="1:6" ht="15.75">
      <c r="A49" s="6"/>
      <c r="B49" s="7"/>
      <c r="C49" s="7"/>
      <c r="D49" s="8"/>
      <c r="E49" s="8"/>
      <c r="F49" s="8"/>
    </row>
    <row r="50" spans="1:6" ht="15.75">
      <c r="A50" s="6"/>
      <c r="B50" s="7"/>
      <c r="C50" s="7"/>
      <c r="D50" s="8"/>
      <c r="E50" s="8"/>
      <c r="F50" s="8"/>
    </row>
    <row r="51" spans="1:6" ht="15.75">
      <c r="A51" s="6"/>
      <c r="B51" s="7"/>
      <c r="C51" s="7"/>
      <c r="D51" s="8"/>
      <c r="E51" s="8"/>
      <c r="F51" s="8"/>
    </row>
    <row r="52" spans="1:6" ht="15.75">
      <c r="A52" s="6"/>
      <c r="B52" s="7"/>
      <c r="C52" s="7"/>
      <c r="D52" s="8"/>
      <c r="E52" s="8"/>
      <c r="F52" s="8"/>
    </row>
    <row r="53" spans="1:6" ht="15.75">
      <c r="A53" s="6"/>
      <c r="B53" s="7"/>
      <c r="C53" s="7"/>
      <c r="D53" s="8"/>
      <c r="E53" s="8"/>
      <c r="F53" s="8"/>
    </row>
    <row r="54" spans="1:6" ht="15.75">
      <c r="A54" s="6"/>
      <c r="B54" s="7"/>
      <c r="C54" s="7"/>
      <c r="D54" s="8"/>
      <c r="E54" s="8"/>
      <c r="F54" s="8"/>
    </row>
    <row r="55" spans="1:6" ht="15.75">
      <c r="A55" s="6"/>
      <c r="B55" s="7"/>
      <c r="C55" s="7"/>
      <c r="D55" s="8"/>
      <c r="E55" s="8"/>
      <c r="F55" s="8"/>
    </row>
    <row r="56" spans="1:6" ht="15.75">
      <c r="A56" s="6"/>
      <c r="B56" s="7"/>
      <c r="C56" s="7"/>
      <c r="D56" s="8"/>
      <c r="E56" s="8"/>
      <c r="F56" s="8"/>
    </row>
    <row r="57" spans="1:6" ht="15.75">
      <c r="A57" s="6"/>
      <c r="B57" s="7"/>
      <c r="C57" s="7"/>
      <c r="D57" s="8"/>
      <c r="E57" s="8"/>
      <c r="F57" s="8"/>
    </row>
    <row r="58" spans="1:6" ht="15.75">
      <c r="A58" s="6"/>
      <c r="B58" s="7"/>
      <c r="C58" s="7"/>
      <c r="D58" s="8"/>
      <c r="E58" s="8"/>
      <c r="F58" s="8"/>
    </row>
    <row r="59" spans="1:6" ht="15.75">
      <c r="A59" s="6"/>
      <c r="B59" s="7"/>
      <c r="C59" s="7"/>
      <c r="D59" s="8"/>
      <c r="E59" s="8"/>
      <c r="F59" s="8"/>
    </row>
    <row r="60" spans="1:6" ht="15.75">
      <c r="A60" s="6"/>
      <c r="B60" s="7"/>
      <c r="C60" s="7"/>
      <c r="D60" s="8"/>
      <c r="E60" s="8"/>
      <c r="F60" s="8"/>
    </row>
    <row r="61" spans="1:6" ht="15.75">
      <c r="A61" s="6"/>
      <c r="B61" s="7"/>
      <c r="C61" s="7"/>
      <c r="D61" s="8"/>
      <c r="E61" s="8"/>
      <c r="F61" s="8"/>
    </row>
    <row r="62" spans="1:6" ht="15.75">
      <c r="A62" s="6"/>
      <c r="B62" s="7"/>
      <c r="C62" s="7"/>
      <c r="D62" s="8"/>
      <c r="E62" s="8"/>
      <c r="F62" s="8"/>
    </row>
    <row r="63" spans="1:6" ht="15.75">
      <c r="A63" s="6"/>
      <c r="B63" s="7"/>
      <c r="C63" s="7"/>
      <c r="D63" s="8"/>
      <c r="E63" s="8"/>
      <c r="F63" s="8"/>
    </row>
    <row r="64" spans="1:6" ht="15.75">
      <c r="A64" s="6"/>
      <c r="B64" s="7"/>
      <c r="C64" s="7"/>
      <c r="D64" s="8"/>
      <c r="E64" s="8"/>
      <c r="F64" s="8"/>
    </row>
    <row r="65" spans="1:6" ht="15.75">
      <c r="A65" s="6"/>
      <c r="B65" s="7"/>
      <c r="C65" s="7"/>
      <c r="D65" s="8"/>
      <c r="E65" s="8"/>
      <c r="F65" s="8"/>
    </row>
    <row r="66" spans="1:6" ht="15.75">
      <c r="A66" s="6"/>
      <c r="B66" s="7"/>
      <c r="C66" s="7"/>
      <c r="D66" s="8"/>
      <c r="E66" s="8"/>
      <c r="F66" s="8"/>
    </row>
    <row r="67" spans="1:6" ht="15.75">
      <c r="A67" s="6"/>
      <c r="B67" s="7"/>
      <c r="C67" s="7"/>
      <c r="D67" s="8"/>
      <c r="E67" s="8"/>
      <c r="F67" s="8"/>
    </row>
    <row r="68" spans="1:6" ht="15.75">
      <c r="A68" s="6"/>
      <c r="B68" s="7"/>
      <c r="C68" s="7"/>
      <c r="D68" s="8"/>
      <c r="E68" s="8"/>
      <c r="F68" s="8"/>
    </row>
    <row r="69" spans="1:6" ht="15.75">
      <c r="A69" s="6"/>
      <c r="B69" s="7"/>
      <c r="C69" s="7"/>
      <c r="D69" s="8"/>
      <c r="E69" s="8"/>
      <c r="F69" s="8"/>
    </row>
    <row r="70" spans="1:6" ht="15.75">
      <c r="A70" s="6"/>
      <c r="B70" s="7"/>
      <c r="C70" s="7"/>
      <c r="D70" s="8"/>
      <c r="E70" s="8"/>
      <c r="F70" s="8"/>
    </row>
    <row r="71" spans="1:6" ht="15.75">
      <c r="A71" s="6"/>
      <c r="B71" s="7"/>
      <c r="C71" s="7"/>
      <c r="D71" s="8"/>
      <c r="E71" s="8"/>
      <c r="F71" s="8"/>
    </row>
    <row r="72" spans="1:6" ht="15.75">
      <c r="A72" s="6"/>
      <c r="B72" s="7"/>
      <c r="C72" s="7"/>
      <c r="D72" s="8"/>
      <c r="E72" s="8"/>
      <c r="F72" s="8"/>
    </row>
    <row r="73" spans="1:6" ht="15.75">
      <c r="A73" s="14"/>
      <c r="B73" s="15"/>
      <c r="C73" s="15"/>
      <c r="D73" s="11"/>
      <c r="E73" s="11"/>
      <c r="F73" s="11"/>
    </row>
    <row r="74" spans="1:6" ht="18.75">
      <c r="A74" s="16"/>
      <c r="B74" s="16"/>
      <c r="C74" s="16"/>
      <c r="D74" s="17"/>
      <c r="E74" s="17"/>
      <c r="F74" s="17"/>
    </row>
    <row r="75" spans="1:6" ht="15.75">
      <c r="A75" s="14"/>
      <c r="B75" s="14"/>
      <c r="C75" s="14"/>
      <c r="D75" s="8"/>
      <c r="E75" s="8"/>
      <c r="F75" s="8"/>
    </row>
  </sheetData>
  <sheetProtection/>
  <mergeCells count="22">
    <mergeCell ref="A28:F28"/>
    <mergeCell ref="A3:A6"/>
    <mergeCell ref="J4:J6"/>
    <mergeCell ref="B3:B4"/>
    <mergeCell ref="G3:K3"/>
    <mergeCell ref="O4:O6"/>
    <mergeCell ref="T3:T6"/>
    <mergeCell ref="N3:Q3"/>
    <mergeCell ref="C3:F3"/>
    <mergeCell ref="C4:D4"/>
    <mergeCell ref="P4:P6"/>
    <mergeCell ref="Q4:Q6"/>
    <mergeCell ref="U3:U6"/>
    <mergeCell ref="V3:V6"/>
    <mergeCell ref="L3:L6"/>
    <mergeCell ref="M3:M6"/>
    <mergeCell ref="W3:W6"/>
    <mergeCell ref="G4:G6"/>
    <mergeCell ref="H4:H6"/>
    <mergeCell ref="I4:I6"/>
    <mergeCell ref="K4:K6"/>
    <mergeCell ref="N4:N6"/>
  </mergeCells>
  <printOptions horizontalCentered="1"/>
  <pageMargins left="0.3937007874015748" right="0" top="0.5905511811023623" bottom="0" header="0" footer="0"/>
  <pageSetup horizontalDpi="600" verticalDpi="600" orientation="landscape" paperSize="9" scale="65" r:id="rId1"/>
  <rowBreaks count="1" manualBreakCount="1">
    <brk id="13" max="255" man="1"/>
  </rowBreaks>
  <colBreaks count="1" manualBreakCount="1">
    <brk id="6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2019-05-17T13:52:23Z</cp:lastPrinted>
  <dcterms:created xsi:type="dcterms:W3CDTF">2005-01-25T12:19:56Z</dcterms:created>
  <dcterms:modified xsi:type="dcterms:W3CDTF">2019-05-17T13:58:22Z</dcterms:modified>
  <cp:category/>
  <cp:version/>
  <cp:contentType/>
  <cp:contentStatus/>
</cp:coreProperties>
</file>