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15" windowWidth="12120" windowHeight="6255" activeTab="1"/>
  </bookViews>
  <sheets>
    <sheet name="Среднее-общая" sheetId="1" r:id="rId1"/>
    <sheet name="Свод " sheetId="2" r:id="rId2"/>
  </sheets>
  <externalReferences>
    <externalReference r:id="rId5"/>
    <externalReference r:id="rId6"/>
  </externalReferences>
  <definedNames>
    <definedName name="_xlnm.Print_Titles" localSheetId="1">'Свод '!$A:$B,'Свод '!$1:$2</definedName>
    <definedName name="_xlnm.Print_Titles" localSheetId="0">'Среднее-общая'!$A:$B,'Среднее-общая'!$4:$7</definedName>
    <definedName name="_xlnm.Print_Area" localSheetId="1">'Свод '!$A$1:$D$40</definedName>
    <definedName name="_xlnm.Print_Area" localSheetId="0">'Среднее-общая'!$A$1:$T$46</definedName>
  </definedNames>
  <calcPr fullCalcOnLoad="1"/>
</workbook>
</file>

<file path=xl/sharedStrings.xml><?xml version="1.0" encoding="utf-8"?>
<sst xmlns="http://schemas.openxmlformats.org/spreadsheetml/2006/main" count="125" uniqueCount="69">
  <si>
    <t>№п/п</t>
  </si>
  <si>
    <t>дети-инвалиды</t>
  </si>
  <si>
    <t>обучающиеся, за исключением обучающихся с ОВЗ и детей-инвалидов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</si>
  <si>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</si>
  <si>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</si>
  <si>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</si>
  <si>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</si>
  <si>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</si>
  <si>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</si>
  <si>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</si>
  <si>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</si>
  <si>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</si>
  <si>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Нормативные затраты  на оказание мунципальной услуги, руб.</t>
  </si>
  <si>
    <t>основная образовательная программ</t>
  </si>
  <si>
    <t>профильное обучение</t>
  </si>
  <si>
    <t xml:space="preserve">дети-инвалиды  </t>
  </si>
  <si>
    <t>дети-инвалиды  слепые и слабовидящие</t>
  </si>
  <si>
    <t>обучение в классе- основная образовательная программа</t>
  </si>
  <si>
    <t>обучение в классе- профильное обучение</t>
  </si>
  <si>
    <t xml:space="preserve"> Расходы на общехозяйственные нужды на одного обучающегося за исключением обучающихся на дому , руб./год</t>
  </si>
  <si>
    <t>Базовый норматив затрат на общехозяйственные нужды на одного обучающегосяза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</si>
  <si>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</si>
  <si>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Наименование общеобразовательного учреждения</t>
  </si>
  <si>
    <t xml:space="preserve">Итого </t>
  </si>
  <si>
    <t>Финансовое обеспечение  муниципальной услуги в части затрат на общехозяйственные нужды в соответствии с нормативными затратами на оказание муниципальной услуги  по реализации основных образовательных программ среднего общего образования, тыс. руб.</t>
  </si>
  <si>
    <t>Итого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</si>
  <si>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</si>
  <si>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</si>
  <si>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</si>
  <si>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</si>
  <si>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</si>
  <si>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</si>
  <si>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</si>
  <si>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</si>
  <si>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</si>
  <si>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</si>
  <si>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</si>
  <si>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</si>
  <si>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</si>
  <si>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</si>
  <si>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</si>
  <si>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</si>
  <si>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</si>
  <si>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</si>
  <si>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</si>
  <si>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</si>
  <si>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</si>
  <si>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</si>
  <si>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</si>
  <si>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</si>
  <si>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</si>
  <si>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</si>
  <si>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</si>
  <si>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</si>
  <si>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</si>
  <si>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</si>
  <si>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</si>
  <si>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</si>
  <si>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</si>
  <si>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</si>
  <si>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</si>
  <si>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</si>
  <si>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</si>
  <si>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Финансовое обеспечение  муниципальной услуги в части затрат на общехозяйственне нужды</t>
  </si>
  <si>
    <t>Реализация основных общеобразовательных программ среднего общего образования по очной форме обучения в классах (5-дневная учебная неделя)</t>
  </si>
  <si>
    <t>Приложение №40</t>
  </si>
  <si>
    <t>2023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среднего общего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</si>
  <si>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Финансовое обеспечение  муниципальных услуг в части затрат на общехозяйственные нужды в  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по реализации основных общеобразовательных программ общего образования, тыс. руб.</t>
  </si>
  <si>
    <t>Приложение №41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</si>
</sst>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2" fontId="7" fillId="33" borderId="10" xfId="54" applyNumberFormat="1" applyFont="1" applyFill="1" applyBorder="1" applyAlignment="1">
      <alignment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1" xfId="54" applyNumberFormat="1" applyFont="1" applyFill="1" applyBorder="1" applyAlignment="1">
      <alignment horizontal="center" vertical="top" wrapText="1"/>
      <protection/>
    </xf>
    <xf numFmtId="0" fontId="5" fillId="33" borderId="12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  <xf numFmtId="0" fontId="12" fillId="33" borderId="0" xfId="54" applyFont="1" applyFill="1">
      <alignment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180" fontId="8" fillId="33" borderId="13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180" fontId="8" fillId="33" borderId="13" xfId="54" applyNumberFormat="1" applyFont="1" applyFill="1" applyBorder="1" applyAlignment="1">
      <alignment horizontal="center"/>
      <protection/>
    </xf>
    <xf numFmtId="180" fontId="8" fillId="33" borderId="14" xfId="54" applyNumberFormat="1" applyFont="1" applyFill="1" applyBorder="1" applyAlignment="1">
      <alignment horizontal="center"/>
      <protection/>
    </xf>
    <xf numFmtId="0" fontId="8" fillId="33" borderId="0" xfId="54" applyFont="1" applyFill="1" applyBorder="1">
      <alignment/>
      <protection/>
    </xf>
    <xf numFmtId="1" fontId="8" fillId="33" borderId="0" xfId="54" applyNumberFormat="1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5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 applyAlignment="1">
      <alignment wrapText="1"/>
      <protection/>
    </xf>
    <xf numFmtId="2" fontId="7" fillId="33" borderId="16" xfId="54" applyNumberFormat="1" applyFont="1" applyFill="1" applyBorder="1" applyAlignment="1">
      <alignment wrapText="1"/>
      <protection/>
    </xf>
    <xf numFmtId="0" fontId="5" fillId="33" borderId="17" xfId="54" applyFont="1" applyFill="1" applyBorder="1" applyAlignment="1">
      <alignment horizontal="center" wrapText="1"/>
      <protection/>
    </xf>
    <xf numFmtId="0" fontId="7" fillId="33" borderId="18" xfId="54" applyFont="1" applyFill="1" applyBorder="1" applyAlignment="1">
      <alignment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5" fillId="33" borderId="12" xfId="54" applyFont="1" applyFill="1" applyBorder="1" applyAlignment="1">
      <alignment horizontal="center" wrapText="1"/>
      <protection/>
    </xf>
    <xf numFmtId="0" fontId="50" fillId="33" borderId="12" xfId="54" applyFont="1" applyFill="1" applyBorder="1" applyAlignment="1">
      <alignment horizontal="center" wrapText="1"/>
      <protection/>
    </xf>
    <xf numFmtId="182" fontId="11" fillId="33" borderId="19" xfId="54" applyNumberFormat="1" applyFont="1" applyFill="1" applyBorder="1" applyAlignment="1">
      <alignment horizontal="center" wrapText="1"/>
      <protection/>
    </xf>
    <xf numFmtId="0" fontId="5" fillId="33" borderId="13" xfId="54" applyFont="1" applyFill="1" applyBorder="1" applyAlignment="1">
      <alignment horizontal="center" wrapText="1"/>
      <protection/>
    </xf>
    <xf numFmtId="0" fontId="12" fillId="33" borderId="0" xfId="54" applyFont="1" applyFill="1" applyAlignment="1">
      <alignment wrapText="1"/>
      <protection/>
    </xf>
    <xf numFmtId="3" fontId="11" fillId="33" borderId="19" xfId="54" applyNumberFormat="1" applyFont="1" applyFill="1" applyBorder="1" applyAlignment="1">
      <alignment horizontal="center" wrapText="1"/>
      <protection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4" fontId="10" fillId="33" borderId="15" xfId="54" applyNumberFormat="1" applyFont="1" applyFill="1" applyBorder="1" applyAlignment="1">
      <alignment horizontal="center" wrapText="1"/>
      <protection/>
    </xf>
    <xf numFmtId="177" fontId="10" fillId="0" borderId="20" xfId="54" applyNumberFormat="1" applyFont="1" applyFill="1" applyBorder="1" applyAlignment="1">
      <alignment horizontal="center" vertical="center" wrapText="1"/>
      <protection/>
    </xf>
    <xf numFmtId="177" fontId="10" fillId="0" borderId="13" xfId="54" applyNumberFormat="1" applyFont="1" applyFill="1" applyBorder="1" applyAlignment="1">
      <alignment horizontal="center" vertical="center" wrapText="1"/>
      <protection/>
    </xf>
    <xf numFmtId="1" fontId="11" fillId="0" borderId="19" xfId="54" applyNumberFormat="1" applyFont="1" applyFill="1" applyBorder="1" applyAlignment="1">
      <alignment horizontal="center" wrapText="1"/>
      <protection/>
    </xf>
    <xf numFmtId="1" fontId="11" fillId="0" borderId="14" xfId="54" applyNumberFormat="1" applyFont="1" applyFill="1" applyBorder="1" applyAlignment="1">
      <alignment horizontal="center" wrapText="1"/>
      <protection/>
    </xf>
    <xf numFmtId="1" fontId="11" fillId="0" borderId="14" xfId="33" applyNumberFormat="1" applyFont="1" applyFill="1" applyBorder="1" applyAlignment="1">
      <alignment horizontal="center" wrapText="1"/>
      <protection/>
    </xf>
    <xf numFmtId="1" fontId="11" fillId="0" borderId="19" xfId="33" applyNumberFormat="1" applyFont="1" applyFill="1" applyBorder="1" applyAlignment="1">
      <alignment horizontal="center" wrapText="1"/>
      <protection/>
    </xf>
    <xf numFmtId="1" fontId="11" fillId="0" borderId="13" xfId="54" applyNumberFormat="1" applyFont="1" applyFill="1" applyBorder="1" applyAlignment="1">
      <alignment horizontal="center" wrapText="1"/>
      <protection/>
    </xf>
    <xf numFmtId="3" fontId="10" fillId="0" borderId="18" xfId="54" applyNumberFormat="1" applyFont="1" applyFill="1" applyBorder="1" applyAlignment="1">
      <alignment horizontal="center" wrapText="1"/>
      <protection/>
    </xf>
    <xf numFmtId="3" fontId="5" fillId="33" borderId="12" xfId="54" applyNumberFormat="1" applyFont="1" applyFill="1" applyBorder="1" applyAlignment="1">
      <alignment horizontal="center" wrapText="1"/>
      <protection/>
    </xf>
    <xf numFmtId="3" fontId="5" fillId="33" borderId="21" xfId="54" applyNumberFormat="1" applyFont="1" applyFill="1" applyBorder="1" applyAlignment="1">
      <alignment horizontal="center" wrapText="1"/>
      <protection/>
    </xf>
    <xf numFmtId="3" fontId="7" fillId="33" borderId="18" xfId="54" applyNumberFormat="1" applyFont="1" applyFill="1" applyBorder="1" applyAlignment="1">
      <alignment wrapText="1"/>
      <protection/>
    </xf>
    <xf numFmtId="0" fontId="11" fillId="33" borderId="13" xfId="54" applyFont="1" applyFill="1" applyBorder="1" applyAlignment="1">
      <alignment horizontal="left" wrapText="1"/>
      <protection/>
    </xf>
    <xf numFmtId="0" fontId="11" fillId="33" borderId="13" xfId="54" applyFont="1" applyFill="1" applyBorder="1" applyAlignment="1">
      <alignment wrapText="1"/>
      <protection/>
    </xf>
    <xf numFmtId="0" fontId="11" fillId="33" borderId="16" xfId="54" applyFont="1" applyFill="1" applyBorder="1" applyAlignment="1">
      <alignment wrapText="1"/>
      <protection/>
    </xf>
    <xf numFmtId="180" fontId="10" fillId="33" borderId="13" xfId="0" applyNumberFormat="1" applyFont="1" applyFill="1" applyBorder="1" applyAlignment="1">
      <alignment horizontal="center" vertical="center" wrapText="1"/>
    </xf>
    <xf numFmtId="0" fontId="7" fillId="33" borderId="13" xfId="54" applyFont="1" applyFill="1" applyBorder="1" applyAlignment="1">
      <alignment horizontal="center" vertical="center"/>
      <protection/>
    </xf>
    <xf numFmtId="0" fontId="7" fillId="33" borderId="0" xfId="54" applyFont="1" applyFill="1" applyBorder="1" applyAlignment="1">
      <alignment horizontal="center" vertical="center"/>
      <protection/>
    </xf>
    <xf numFmtId="0" fontId="11" fillId="33" borderId="12" xfId="54" applyFont="1" applyFill="1" applyBorder="1" applyAlignment="1">
      <alignment horizontal="left" wrapText="1"/>
      <protection/>
    </xf>
    <xf numFmtId="180" fontId="8" fillId="33" borderId="19" xfId="54" applyNumberFormat="1" applyFont="1" applyFill="1" applyBorder="1" applyAlignment="1">
      <alignment horizontal="center"/>
      <protection/>
    </xf>
    <xf numFmtId="0" fontId="7" fillId="33" borderId="13" xfId="54" applyFont="1" applyFill="1" applyBorder="1" applyAlignment="1">
      <alignment horizontal="center" vertical="center" wrapText="1"/>
      <protection/>
    </xf>
    <xf numFmtId="3" fontId="5" fillId="0" borderId="12" xfId="54" applyNumberFormat="1" applyFont="1" applyFill="1" applyBorder="1" applyAlignment="1">
      <alignment horizontal="center" wrapText="1"/>
      <protection/>
    </xf>
    <xf numFmtId="3" fontId="5" fillId="25" borderId="12" xfId="54" applyNumberFormat="1" applyFont="1" applyFill="1" applyBorder="1" applyAlignment="1">
      <alignment horizontal="center" wrapText="1"/>
      <protection/>
    </xf>
    <xf numFmtId="180" fontId="10" fillId="33" borderId="22" xfId="0" applyNumberFormat="1" applyFont="1" applyFill="1" applyBorder="1" applyAlignment="1">
      <alignment horizontal="center" vertical="center" wrapText="1"/>
    </xf>
    <xf numFmtId="0" fontId="14" fillId="33" borderId="0" xfId="54" applyFont="1" applyFill="1" applyAlignment="1">
      <alignment horizontal="center"/>
      <protection/>
    </xf>
    <xf numFmtId="0" fontId="11" fillId="33" borderId="0" xfId="54" applyFont="1" applyFill="1" applyBorder="1" applyAlignment="1">
      <alignment horizontal="right"/>
      <protection/>
    </xf>
    <xf numFmtId="2" fontId="7" fillId="33" borderId="23" xfId="54" applyNumberFormat="1" applyFont="1" applyFill="1" applyBorder="1" applyAlignment="1">
      <alignment vertical="top" wrapText="1"/>
      <protection/>
    </xf>
    <xf numFmtId="0" fontId="5" fillId="33" borderId="13" xfId="54" applyFont="1" applyFill="1" applyBorder="1" applyAlignment="1">
      <alignment horizontal="center" vertical="top" wrapText="1"/>
      <protection/>
    </xf>
    <xf numFmtId="0" fontId="7" fillId="33" borderId="13" xfId="54" applyFont="1" applyFill="1" applyBorder="1" applyAlignment="1">
      <alignment vertical="top" wrapText="1"/>
      <protection/>
    </xf>
    <xf numFmtId="180" fontId="13" fillId="33" borderId="13" xfId="54" applyNumberFormat="1" applyFont="1" applyFill="1" applyBorder="1" applyAlignment="1">
      <alignment horizontal="center"/>
      <protection/>
    </xf>
    <xf numFmtId="177" fontId="7" fillId="33" borderId="16" xfId="54" applyNumberFormat="1" applyFont="1" applyFill="1" applyBorder="1" applyAlignment="1">
      <alignment horizontal="center" vertical="center" wrapText="1"/>
      <protection/>
    </xf>
    <xf numFmtId="177" fontId="7" fillId="33" borderId="21" xfId="54" applyNumberFormat="1" applyFont="1" applyFill="1" applyBorder="1" applyAlignment="1">
      <alignment horizontal="center" vertical="center" wrapText="1"/>
      <protection/>
    </xf>
    <xf numFmtId="177" fontId="7" fillId="33" borderId="12" xfId="54" applyNumberFormat="1" applyFont="1" applyFill="1" applyBorder="1" applyAlignment="1">
      <alignment horizontal="center" vertical="center" wrapText="1"/>
      <protection/>
    </xf>
    <xf numFmtId="180" fontId="10" fillId="33" borderId="13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177" fontId="10" fillId="33" borderId="14" xfId="54" applyNumberFormat="1" applyFont="1" applyFill="1" applyBorder="1" applyAlignment="1">
      <alignment horizontal="center" vertical="center" wrapText="1"/>
      <protection/>
    </xf>
    <xf numFmtId="177" fontId="10" fillId="33" borderId="24" xfId="54" applyNumberFormat="1" applyFont="1" applyFill="1" applyBorder="1" applyAlignment="1">
      <alignment horizontal="center" vertical="center" wrapText="1"/>
      <protection/>
    </xf>
    <xf numFmtId="177" fontId="10" fillId="33" borderId="25" xfId="54" applyNumberFormat="1" applyFont="1" applyFill="1" applyBorder="1" applyAlignment="1">
      <alignment horizontal="center" vertical="center" wrapText="1"/>
      <protection/>
    </xf>
    <xf numFmtId="180" fontId="10" fillId="33" borderId="16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180" fontId="10" fillId="33" borderId="12" xfId="0" applyNumberFormat="1" applyFont="1" applyFill="1" applyBorder="1" applyAlignment="1">
      <alignment horizontal="center" vertical="center" wrapText="1"/>
    </xf>
    <xf numFmtId="0" fontId="10" fillId="33" borderId="16" xfId="54" applyFont="1" applyFill="1" applyBorder="1" applyAlignment="1">
      <alignment horizontal="center" vertical="center"/>
      <protection/>
    </xf>
    <xf numFmtId="0" fontId="10" fillId="33" borderId="21" xfId="54" applyFont="1" applyFill="1" applyBorder="1" applyAlignment="1">
      <alignment horizontal="center" vertical="center"/>
      <protection/>
    </xf>
    <xf numFmtId="0" fontId="10" fillId="33" borderId="12" xfId="54" applyFont="1" applyFill="1" applyBorder="1" applyAlignment="1">
      <alignment horizontal="center" vertical="center"/>
      <protection/>
    </xf>
    <xf numFmtId="0" fontId="10" fillId="33" borderId="13" xfId="54" applyFont="1" applyFill="1" applyBorder="1" applyAlignment="1">
      <alignment horizontal="center" vertical="center" wrapText="1"/>
      <protection/>
    </xf>
    <xf numFmtId="0" fontId="10" fillId="33" borderId="16" xfId="54" applyFont="1" applyFill="1" applyBorder="1" applyAlignment="1">
      <alignment horizontal="center" vertical="center" wrapText="1"/>
      <protection/>
    </xf>
    <xf numFmtId="0" fontId="10" fillId="33" borderId="21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6" xfId="54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center" vertical="center" wrapText="1"/>
      <protection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27" xfId="0" applyNumberFormat="1" applyFont="1" applyFill="1" applyBorder="1" applyAlignment="1">
      <alignment horizontal="center" vertical="center" wrapText="1"/>
    </xf>
    <xf numFmtId="180" fontId="10" fillId="33" borderId="28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177" fontId="10" fillId="33" borderId="13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82;&#1086;&#1083;&#1099;-2023-&#1086;&#1089;&#1085;&#1086;&#1074;&#1085;&#1086;&#1077;%20&#1086;&#1073;&#1097;&#1077;&#1093;&#1086;&#1079;&#1103;&#1081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82;&#1086;&#1083;&#1099;-2023-&#1085;&#1072;&#1095;&#1072;&#1083;&#1100;&#1085;&#1086;&#1077;%20&#1086;&#1073;&#1097;&#1077;&#1093;&#1086;&#1079;&#1103;&#1081;&#1089;&#1090;&#1074;&#1077;&#1085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-общая"/>
      <sheetName val="Основное-инклюзия"/>
      <sheetName val="Свод"/>
    </sheetNames>
    <sheetDataSet>
      <sheetData sheetId="2">
        <row r="7">
          <cell r="C7">
            <v>1577.9</v>
          </cell>
        </row>
        <row r="8">
          <cell r="C8">
            <v>2369.4999999999995</v>
          </cell>
        </row>
        <row r="9">
          <cell r="C9">
            <v>1397</v>
          </cell>
        </row>
        <row r="10">
          <cell r="C10">
            <v>1987.3000000000002</v>
          </cell>
        </row>
        <row r="11">
          <cell r="C11">
            <v>0</v>
          </cell>
        </row>
        <row r="12">
          <cell r="C12">
            <v>1584.8999999999999</v>
          </cell>
        </row>
        <row r="13">
          <cell r="C13">
            <v>1654.8</v>
          </cell>
        </row>
        <row r="14">
          <cell r="C14">
            <v>2171.6000000000004</v>
          </cell>
        </row>
        <row r="15">
          <cell r="C15">
            <v>899.4</v>
          </cell>
        </row>
        <row r="16">
          <cell r="C16">
            <v>1106</v>
          </cell>
        </row>
        <row r="17">
          <cell r="C17">
            <v>1857.1999999999998</v>
          </cell>
        </row>
        <row r="18">
          <cell r="C18">
            <v>1460.1</v>
          </cell>
        </row>
        <row r="19">
          <cell r="C19">
            <v>2085.7</v>
          </cell>
        </row>
        <row r="20">
          <cell r="C20">
            <v>661.7</v>
          </cell>
        </row>
        <row r="21">
          <cell r="C21">
            <v>2271.2000000000003</v>
          </cell>
        </row>
        <row r="22">
          <cell r="C22">
            <v>1229.4</v>
          </cell>
        </row>
        <row r="23">
          <cell r="C23">
            <v>884</v>
          </cell>
        </row>
        <row r="24">
          <cell r="C24">
            <v>1891.8</v>
          </cell>
        </row>
        <row r="25">
          <cell r="C25">
            <v>847.3000000000001</v>
          </cell>
        </row>
        <row r="26">
          <cell r="C26">
            <v>1260.1999999999998</v>
          </cell>
        </row>
        <row r="27">
          <cell r="C27">
            <v>889.5</v>
          </cell>
        </row>
        <row r="28">
          <cell r="C28">
            <v>609.7</v>
          </cell>
        </row>
        <row r="29">
          <cell r="C29">
            <v>1243.9</v>
          </cell>
        </row>
        <row r="30">
          <cell r="C30">
            <v>1074.1000000000001</v>
          </cell>
        </row>
        <row r="31">
          <cell r="C31">
            <v>1437.8</v>
          </cell>
        </row>
        <row r="32">
          <cell r="C32">
            <v>987.9</v>
          </cell>
        </row>
        <row r="33">
          <cell r="C33">
            <v>1803.9</v>
          </cell>
        </row>
        <row r="34">
          <cell r="C34">
            <v>1200.2</v>
          </cell>
        </row>
        <row r="35">
          <cell r="C35">
            <v>1367.8999999999999</v>
          </cell>
        </row>
        <row r="36">
          <cell r="C36">
            <v>834</v>
          </cell>
        </row>
        <row r="37">
          <cell r="C37">
            <v>643.8</v>
          </cell>
        </row>
        <row r="38">
          <cell r="C38">
            <v>1185.1000000000001</v>
          </cell>
        </row>
        <row r="39">
          <cell r="C39">
            <v>1223.1999999999998</v>
          </cell>
        </row>
        <row r="40">
          <cell r="C40">
            <v>778.4</v>
          </cell>
        </row>
        <row r="41">
          <cell r="C41">
            <v>933.4</v>
          </cell>
        </row>
        <row r="42">
          <cell r="C42">
            <v>951.3</v>
          </cell>
        </row>
        <row r="43">
          <cell r="C43">
            <v>1300.3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ка-общая"/>
      <sheetName val="Началка-инклюзия"/>
      <sheetName val="Свод "/>
    </sheetNames>
    <sheetDataSet>
      <sheetData sheetId="2">
        <row r="7">
          <cell r="C7">
            <v>1089.2</v>
          </cell>
        </row>
        <row r="8">
          <cell r="C8">
            <v>1912.6999999999998</v>
          </cell>
        </row>
        <row r="9">
          <cell r="C9">
            <v>1040.4</v>
          </cell>
        </row>
        <row r="10">
          <cell r="C10">
            <v>1095.8999999999999</v>
          </cell>
        </row>
        <row r="11">
          <cell r="C11">
            <v>641.9</v>
          </cell>
        </row>
        <row r="12">
          <cell r="C12">
            <v>1302.3999999999999</v>
          </cell>
        </row>
        <row r="13">
          <cell r="C13">
            <v>1310.3</v>
          </cell>
        </row>
        <row r="14">
          <cell r="C14">
            <v>1622.6000000000001</v>
          </cell>
        </row>
        <row r="15">
          <cell r="C15">
            <v>359.7</v>
          </cell>
        </row>
        <row r="16">
          <cell r="C16">
            <v>722.3</v>
          </cell>
        </row>
        <row r="17">
          <cell r="C17">
            <v>1170.1</v>
          </cell>
        </row>
        <row r="18">
          <cell r="C18">
            <v>1029.9</v>
          </cell>
        </row>
        <row r="19">
          <cell r="C19">
            <v>1543.1999999999998</v>
          </cell>
        </row>
        <row r="20">
          <cell r="C20">
            <v>1455.8</v>
          </cell>
        </row>
        <row r="21">
          <cell r="C21">
            <v>1682.4</v>
          </cell>
        </row>
        <row r="22">
          <cell r="C22">
            <v>830.3</v>
          </cell>
        </row>
        <row r="23">
          <cell r="C23">
            <v>483.7</v>
          </cell>
        </row>
        <row r="24">
          <cell r="C24">
            <v>1880.6</v>
          </cell>
        </row>
        <row r="25">
          <cell r="C25">
            <v>686</v>
          </cell>
        </row>
        <row r="26">
          <cell r="C26">
            <v>1260.2</v>
          </cell>
        </row>
        <row r="27">
          <cell r="C27">
            <v>611.5</v>
          </cell>
        </row>
        <row r="28">
          <cell r="C28">
            <v>886.9</v>
          </cell>
        </row>
        <row r="29">
          <cell r="C29">
            <v>1052.5</v>
          </cell>
        </row>
        <row r="30">
          <cell r="C30">
            <v>775.6999999999999</v>
          </cell>
        </row>
        <row r="31">
          <cell r="C31">
            <v>821.6</v>
          </cell>
        </row>
        <row r="32">
          <cell r="C32">
            <v>1432.4</v>
          </cell>
        </row>
        <row r="33">
          <cell r="C33">
            <v>2054.4</v>
          </cell>
        </row>
        <row r="34">
          <cell r="C34">
            <v>700.1</v>
          </cell>
        </row>
        <row r="35">
          <cell r="C35">
            <v>715.1</v>
          </cell>
        </row>
        <row r="36">
          <cell r="C36">
            <v>705.7</v>
          </cell>
        </row>
        <row r="37">
          <cell r="C37">
            <v>406.6</v>
          </cell>
        </row>
        <row r="38">
          <cell r="C38">
            <v>891.7</v>
          </cell>
        </row>
        <row r="39">
          <cell r="C39">
            <v>709.3000000000001</v>
          </cell>
        </row>
        <row r="40">
          <cell r="C40">
            <v>746.5999999999999</v>
          </cell>
        </row>
        <row r="41">
          <cell r="C41">
            <v>590.5</v>
          </cell>
        </row>
        <row r="42">
          <cell r="C42">
            <v>594.6</v>
          </cell>
        </row>
        <row r="43">
          <cell r="C43">
            <v>688.3000000000001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view="pageBreakPreview" zoomScale="71" zoomScaleNormal="74" zoomScaleSheetLayoutView="71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48" sqref="E48"/>
    </sheetView>
  </sheetViews>
  <sheetFormatPr defaultColWidth="9.140625" defaultRowHeight="12.75"/>
  <cols>
    <col min="1" max="1" width="9.00390625" style="3" customWidth="1"/>
    <col min="2" max="2" width="30.421875" style="3" customWidth="1"/>
    <col min="3" max="3" width="14.8515625" style="3" customWidth="1"/>
    <col min="4" max="4" width="20.140625" style="3" customWidth="1"/>
    <col min="5" max="5" width="18.57421875" style="4" customWidth="1"/>
    <col min="6" max="6" width="13.7109375" style="4" customWidth="1"/>
    <col min="7" max="7" width="15.421875" style="4" bestFit="1" customWidth="1"/>
    <col min="8" max="10" width="20.421875" style="4" customWidth="1"/>
    <col min="11" max="11" width="32.7109375" style="4" customWidth="1"/>
    <col min="12" max="12" width="29.421875" style="4" customWidth="1"/>
    <col min="13" max="13" width="23.57421875" style="4" customWidth="1"/>
    <col min="14" max="14" width="17.28125" style="16" customWidth="1"/>
    <col min="15" max="15" width="26.57421875" style="16" customWidth="1"/>
    <col min="16" max="16" width="18.00390625" style="16" customWidth="1"/>
    <col min="17" max="18" width="26.00390625" style="16" customWidth="1"/>
    <col min="19" max="19" width="22.8515625" style="16" customWidth="1"/>
    <col min="20" max="20" width="20.421875" style="16" customWidth="1"/>
    <col min="21" max="21" width="15.00390625" style="34" customWidth="1"/>
    <col min="22" max="22" width="12.57421875" style="34" customWidth="1"/>
    <col min="23" max="23" width="9.57421875" style="16" customWidth="1"/>
    <col min="24" max="24" width="12.421875" style="16" customWidth="1"/>
    <col min="25" max="16384" width="9.140625" style="16" customWidth="1"/>
  </cols>
  <sheetData>
    <row r="1" spans="3:12" ht="18.75">
      <c r="C1" s="40"/>
      <c r="D1" s="40"/>
      <c r="E1" s="40"/>
      <c r="F1" s="40"/>
      <c r="G1" s="40"/>
      <c r="H1" s="40"/>
      <c r="I1" s="40"/>
      <c r="J1" s="40"/>
      <c r="K1" s="40"/>
      <c r="L1" s="76" t="s">
        <v>65</v>
      </c>
    </row>
    <row r="2" spans="1:22" s="5" customFormat="1" ht="90.75" customHeight="1">
      <c r="A2" s="40"/>
      <c r="B2" s="40"/>
      <c r="C2" s="100" t="s">
        <v>66</v>
      </c>
      <c r="D2" s="100"/>
      <c r="E2" s="100"/>
      <c r="F2" s="100"/>
      <c r="G2" s="100"/>
      <c r="H2" s="100"/>
      <c r="I2" s="100"/>
      <c r="J2" s="100"/>
      <c r="K2" s="100"/>
      <c r="L2" s="100"/>
      <c r="M2" s="51"/>
      <c r="U2" s="31"/>
      <c r="V2" s="31"/>
    </row>
    <row r="3" spans="1:22" s="5" customFormat="1" ht="55.5" customHeight="1">
      <c r="A3" s="1"/>
      <c r="B3" s="1"/>
      <c r="C3" s="101" t="s">
        <v>64</v>
      </c>
      <c r="D3" s="101"/>
      <c r="E3" s="101"/>
      <c r="F3" s="101"/>
      <c r="G3" s="101"/>
      <c r="H3" s="101"/>
      <c r="I3" s="101"/>
      <c r="J3" s="101"/>
      <c r="K3" s="101"/>
      <c r="L3" s="101"/>
      <c r="M3" s="2"/>
      <c r="U3" s="31"/>
      <c r="V3" s="31"/>
    </row>
    <row r="4" spans="1:22" s="5" customFormat="1" ht="51.75" customHeight="1">
      <c r="A4" s="93" t="s">
        <v>5</v>
      </c>
      <c r="B4" s="97" t="s">
        <v>22</v>
      </c>
      <c r="C4" s="97" t="s">
        <v>6</v>
      </c>
      <c r="D4" s="82" t="s">
        <v>19</v>
      </c>
      <c r="E4" s="109" t="s">
        <v>8</v>
      </c>
      <c r="F4" s="109"/>
      <c r="G4" s="109"/>
      <c r="H4" s="109"/>
      <c r="I4" s="109"/>
      <c r="J4" s="109"/>
      <c r="K4" s="85" t="s">
        <v>20</v>
      </c>
      <c r="L4" s="85" t="s">
        <v>21</v>
      </c>
      <c r="M4" s="90" t="s">
        <v>12</v>
      </c>
      <c r="N4" s="103" t="s">
        <v>63</v>
      </c>
      <c r="O4" s="104"/>
      <c r="P4" s="104"/>
      <c r="Q4" s="104"/>
      <c r="R4" s="104"/>
      <c r="S4" s="104"/>
      <c r="T4" s="105"/>
      <c r="U4" s="31"/>
      <c r="V4" s="31"/>
    </row>
    <row r="5" spans="1:22" s="5" customFormat="1" ht="60.75" customHeight="1">
      <c r="A5" s="94"/>
      <c r="B5" s="98"/>
      <c r="C5" s="98"/>
      <c r="D5" s="83"/>
      <c r="E5" s="87" t="s">
        <v>13</v>
      </c>
      <c r="F5" s="88"/>
      <c r="G5" s="89"/>
      <c r="H5" s="87" t="s">
        <v>14</v>
      </c>
      <c r="I5" s="88"/>
      <c r="J5" s="89"/>
      <c r="K5" s="85"/>
      <c r="L5" s="85"/>
      <c r="M5" s="91"/>
      <c r="N5" s="106"/>
      <c r="O5" s="107"/>
      <c r="P5" s="107"/>
      <c r="Q5" s="107"/>
      <c r="R5" s="107"/>
      <c r="S5" s="107"/>
      <c r="T5" s="108"/>
      <c r="U5" s="102"/>
      <c r="V5" s="102"/>
    </row>
    <row r="6" spans="1:22" s="5" customFormat="1" ht="36.75" customHeight="1">
      <c r="A6" s="94"/>
      <c r="B6" s="99"/>
      <c r="C6" s="98"/>
      <c r="D6" s="83"/>
      <c r="E6" s="87" t="s">
        <v>9</v>
      </c>
      <c r="F6" s="88"/>
      <c r="G6" s="88"/>
      <c r="H6" s="88"/>
      <c r="I6" s="88"/>
      <c r="J6" s="89"/>
      <c r="K6" s="85"/>
      <c r="L6" s="85"/>
      <c r="M6" s="91"/>
      <c r="N6" s="109" t="s">
        <v>17</v>
      </c>
      <c r="O6" s="109"/>
      <c r="P6" s="109"/>
      <c r="Q6" s="109" t="s">
        <v>18</v>
      </c>
      <c r="R6" s="109"/>
      <c r="S6" s="109"/>
      <c r="T6" s="96" t="s">
        <v>4</v>
      </c>
      <c r="U6" s="102"/>
      <c r="V6" s="102"/>
    </row>
    <row r="7" spans="1:25" s="5" customFormat="1" ht="156" customHeight="1">
      <c r="A7" s="94"/>
      <c r="B7" s="96" t="s">
        <v>7</v>
      </c>
      <c r="C7" s="98"/>
      <c r="D7" s="83"/>
      <c r="E7" s="53" t="s">
        <v>2</v>
      </c>
      <c r="F7" s="53" t="s">
        <v>1</v>
      </c>
      <c r="G7" s="53" t="s">
        <v>11</v>
      </c>
      <c r="H7" s="53" t="s">
        <v>2</v>
      </c>
      <c r="I7" s="53" t="s">
        <v>15</v>
      </c>
      <c r="J7" s="53" t="s">
        <v>16</v>
      </c>
      <c r="K7" s="85"/>
      <c r="L7" s="85"/>
      <c r="M7" s="91"/>
      <c r="N7" s="49" t="s">
        <v>2</v>
      </c>
      <c r="O7" s="53" t="s">
        <v>1</v>
      </c>
      <c r="P7" s="49" t="s">
        <v>11</v>
      </c>
      <c r="Q7" s="49" t="s">
        <v>2</v>
      </c>
      <c r="R7" s="49" t="s">
        <v>15</v>
      </c>
      <c r="S7" s="49" t="s">
        <v>16</v>
      </c>
      <c r="T7" s="96"/>
      <c r="U7" s="102"/>
      <c r="V7" s="102"/>
      <c r="W7" s="31"/>
      <c r="X7" s="31"/>
      <c r="Y7" s="31"/>
    </row>
    <row r="8" spans="1:25" s="5" customFormat="1" ht="44.25" customHeight="1">
      <c r="A8" s="95"/>
      <c r="B8" s="96"/>
      <c r="C8" s="99"/>
      <c r="D8" s="84"/>
      <c r="E8" s="54" t="s">
        <v>3</v>
      </c>
      <c r="F8" s="54" t="s">
        <v>3</v>
      </c>
      <c r="G8" s="54" t="s">
        <v>3</v>
      </c>
      <c r="H8" s="54" t="s">
        <v>3</v>
      </c>
      <c r="I8" s="54" t="s">
        <v>3</v>
      </c>
      <c r="J8" s="54" t="s">
        <v>3</v>
      </c>
      <c r="K8" s="85"/>
      <c r="L8" s="85"/>
      <c r="M8" s="92"/>
      <c r="N8" s="49" t="s">
        <v>10</v>
      </c>
      <c r="O8" s="49" t="s">
        <v>10</v>
      </c>
      <c r="P8" s="49" t="s">
        <v>10</v>
      </c>
      <c r="Q8" s="49" t="s">
        <v>10</v>
      </c>
      <c r="R8" s="49" t="s">
        <v>10</v>
      </c>
      <c r="S8" s="49" t="s">
        <v>10</v>
      </c>
      <c r="T8" s="49" t="s">
        <v>10</v>
      </c>
      <c r="U8" s="102"/>
      <c r="V8" s="102"/>
      <c r="W8" s="31"/>
      <c r="X8" s="31"/>
      <c r="Y8" s="31"/>
    </row>
    <row r="9" spans="1:23" s="26" customFormat="1" ht="18" customHeight="1">
      <c r="A9" s="43">
        <v>1</v>
      </c>
      <c r="B9" s="64" t="s">
        <v>26</v>
      </c>
      <c r="C9" s="44">
        <v>5</v>
      </c>
      <c r="D9" s="61">
        <v>5888</v>
      </c>
      <c r="E9" s="55">
        <v>18</v>
      </c>
      <c r="F9" s="55"/>
      <c r="G9" s="55"/>
      <c r="H9" s="55"/>
      <c r="I9" s="55"/>
      <c r="J9" s="55"/>
      <c r="K9" s="48">
        <v>16679</v>
      </c>
      <c r="L9" s="45">
        <f>ROUND(D9/K9,3)</f>
        <v>0.353</v>
      </c>
      <c r="M9" s="48">
        <f>D9</f>
        <v>5888</v>
      </c>
      <c r="N9" s="27">
        <f>ROUND(E9*M9/1000,1)+0.3</f>
        <v>106.3</v>
      </c>
      <c r="O9" s="27">
        <f aca="true" t="shared" si="0" ref="O9:O45">ROUND(F9*M9/1000,1)</f>
        <v>0</v>
      </c>
      <c r="P9" s="27">
        <f aca="true" t="shared" si="1" ref="P9:P45">ROUND(G9*M9/1000,1)</f>
        <v>0</v>
      </c>
      <c r="Q9" s="27">
        <f aca="true" t="shared" si="2" ref="Q9:Q45">ROUND(H9*M9/1000,1)</f>
        <v>0</v>
      </c>
      <c r="R9" s="27">
        <f aca="true" t="shared" si="3" ref="R9:R45">ROUND(I9*M9/1000,1)</f>
        <v>0</v>
      </c>
      <c r="S9" s="27">
        <f aca="true" t="shared" si="4" ref="S9:S45">ROUND(J9*M9/1000,1)</f>
        <v>0</v>
      </c>
      <c r="T9" s="27">
        <f aca="true" t="shared" si="5" ref="T9:T45">SUM(N9:S9)</f>
        <v>106.3</v>
      </c>
      <c r="U9" s="32"/>
      <c r="V9" s="32"/>
      <c r="W9" s="36"/>
    </row>
    <row r="10" spans="1:23" s="26" customFormat="1" ht="15.75">
      <c r="A10" s="46">
        <v>2</v>
      </c>
      <c r="B10" s="64" t="s">
        <v>27</v>
      </c>
      <c r="C10" s="44">
        <v>5</v>
      </c>
      <c r="D10" s="61">
        <v>7137</v>
      </c>
      <c r="E10" s="56">
        <v>25</v>
      </c>
      <c r="F10" s="56"/>
      <c r="G10" s="56"/>
      <c r="H10" s="56">
        <v>37</v>
      </c>
      <c r="I10" s="55">
        <v>1</v>
      </c>
      <c r="J10" s="55"/>
      <c r="K10" s="48">
        <v>16679</v>
      </c>
      <c r="L10" s="45">
        <f aca="true" t="shared" si="6" ref="L10:L45">ROUND(D10/K10,3)</f>
        <v>0.428</v>
      </c>
      <c r="M10" s="48">
        <f aca="true" t="shared" si="7" ref="M10:M45">D10</f>
        <v>7137</v>
      </c>
      <c r="N10" s="27">
        <f>ROUND(E10*M10/1000,1)+0.3</f>
        <v>178.70000000000002</v>
      </c>
      <c r="O10" s="27">
        <f t="shared" si="0"/>
        <v>0</v>
      </c>
      <c r="P10" s="27">
        <f t="shared" si="1"/>
        <v>0</v>
      </c>
      <c r="Q10" s="27">
        <f t="shared" si="2"/>
        <v>264.1</v>
      </c>
      <c r="R10" s="27">
        <f t="shared" si="3"/>
        <v>7.1</v>
      </c>
      <c r="S10" s="27">
        <f t="shared" si="4"/>
        <v>0</v>
      </c>
      <c r="T10" s="27">
        <f t="shared" si="5"/>
        <v>449.9000000000001</v>
      </c>
      <c r="U10" s="32"/>
      <c r="V10" s="32"/>
      <c r="W10" s="36"/>
    </row>
    <row r="11" spans="1:23" s="26" customFormat="1" ht="15.75">
      <c r="A11" s="43">
        <v>3</v>
      </c>
      <c r="B11" s="64" t="s">
        <v>28</v>
      </c>
      <c r="C11" s="44">
        <v>5</v>
      </c>
      <c r="D11" s="61">
        <v>4195</v>
      </c>
      <c r="E11" s="56">
        <v>35</v>
      </c>
      <c r="F11" s="56"/>
      <c r="G11" s="56"/>
      <c r="H11" s="56"/>
      <c r="I11" s="55"/>
      <c r="J11" s="55"/>
      <c r="K11" s="48">
        <v>16679</v>
      </c>
      <c r="L11" s="45">
        <f t="shared" si="6"/>
        <v>0.252</v>
      </c>
      <c r="M11" s="48">
        <f t="shared" si="7"/>
        <v>4195</v>
      </c>
      <c r="N11" s="27">
        <f aca="true" t="shared" si="8" ref="N11:N45">ROUND(E11*M11/1000,1)</f>
        <v>146.8</v>
      </c>
      <c r="O11" s="27">
        <f t="shared" si="0"/>
        <v>0</v>
      </c>
      <c r="P11" s="27">
        <f t="shared" si="1"/>
        <v>0</v>
      </c>
      <c r="Q11" s="27">
        <f t="shared" si="2"/>
        <v>0</v>
      </c>
      <c r="R11" s="27">
        <f t="shared" si="3"/>
        <v>0</v>
      </c>
      <c r="S11" s="27">
        <f t="shared" si="4"/>
        <v>0</v>
      </c>
      <c r="T11" s="27">
        <f t="shared" si="5"/>
        <v>146.8</v>
      </c>
      <c r="U11" s="32"/>
      <c r="V11" s="32"/>
      <c r="W11" s="36"/>
    </row>
    <row r="12" spans="1:23" s="26" customFormat="1" ht="15.75">
      <c r="A12" s="46">
        <v>4</v>
      </c>
      <c r="B12" s="64" t="s">
        <v>29</v>
      </c>
      <c r="C12" s="44">
        <v>5</v>
      </c>
      <c r="D12" s="61">
        <v>8178</v>
      </c>
      <c r="E12" s="57">
        <v>7</v>
      </c>
      <c r="F12" s="57"/>
      <c r="G12" s="57"/>
      <c r="H12" s="57">
        <v>9</v>
      </c>
      <c r="I12" s="58"/>
      <c r="J12" s="58"/>
      <c r="K12" s="48">
        <v>16679</v>
      </c>
      <c r="L12" s="45">
        <f t="shared" si="6"/>
        <v>0.49</v>
      </c>
      <c r="M12" s="48">
        <f t="shared" si="7"/>
        <v>8178</v>
      </c>
      <c r="N12" s="27">
        <f>ROUND(E12*M12/1000,1)+0.1</f>
        <v>57.300000000000004</v>
      </c>
      <c r="O12" s="27">
        <f t="shared" si="0"/>
        <v>0</v>
      </c>
      <c r="P12" s="27">
        <f t="shared" si="1"/>
        <v>0</v>
      </c>
      <c r="Q12" s="27">
        <f t="shared" si="2"/>
        <v>73.6</v>
      </c>
      <c r="R12" s="27">
        <f t="shared" si="3"/>
        <v>0</v>
      </c>
      <c r="S12" s="27">
        <f t="shared" si="4"/>
        <v>0</v>
      </c>
      <c r="T12" s="27">
        <f t="shared" si="5"/>
        <v>130.9</v>
      </c>
      <c r="U12" s="32"/>
      <c r="V12" s="32"/>
      <c r="W12" s="36"/>
    </row>
    <row r="13" spans="1:23" s="26" customFormat="1" ht="15.75">
      <c r="A13" s="43">
        <v>5</v>
      </c>
      <c r="B13" s="64" t="s">
        <v>30</v>
      </c>
      <c r="C13" s="44">
        <v>5</v>
      </c>
      <c r="D13" s="61">
        <v>13374</v>
      </c>
      <c r="E13" s="56"/>
      <c r="F13" s="56"/>
      <c r="G13" s="56"/>
      <c r="H13" s="56"/>
      <c r="I13" s="55"/>
      <c r="J13" s="55"/>
      <c r="K13" s="48">
        <v>16679</v>
      </c>
      <c r="L13" s="45">
        <f t="shared" si="6"/>
        <v>0.802</v>
      </c>
      <c r="M13" s="48">
        <f t="shared" si="7"/>
        <v>13374</v>
      </c>
      <c r="N13" s="27">
        <f t="shared" si="8"/>
        <v>0</v>
      </c>
      <c r="O13" s="27">
        <f t="shared" si="0"/>
        <v>0</v>
      </c>
      <c r="P13" s="27">
        <f t="shared" si="1"/>
        <v>0</v>
      </c>
      <c r="Q13" s="27">
        <f t="shared" si="2"/>
        <v>0</v>
      </c>
      <c r="R13" s="27">
        <f t="shared" si="3"/>
        <v>0</v>
      </c>
      <c r="S13" s="27">
        <f t="shared" si="4"/>
        <v>0</v>
      </c>
      <c r="T13" s="27">
        <f t="shared" si="5"/>
        <v>0</v>
      </c>
      <c r="U13" s="32"/>
      <c r="V13" s="32"/>
      <c r="W13" s="36"/>
    </row>
    <row r="14" spans="1:23" s="26" customFormat="1" ht="15.75">
      <c r="A14" s="46">
        <v>6</v>
      </c>
      <c r="B14" s="64" t="s">
        <v>31</v>
      </c>
      <c r="C14" s="44">
        <v>5</v>
      </c>
      <c r="D14" s="61">
        <v>4554</v>
      </c>
      <c r="E14" s="56">
        <v>46</v>
      </c>
      <c r="F14" s="56"/>
      <c r="G14" s="56"/>
      <c r="H14" s="56"/>
      <c r="I14" s="55"/>
      <c r="J14" s="55"/>
      <c r="K14" s="48">
        <v>16679</v>
      </c>
      <c r="L14" s="45">
        <f t="shared" si="6"/>
        <v>0.273</v>
      </c>
      <c r="M14" s="48">
        <f t="shared" si="7"/>
        <v>4554</v>
      </c>
      <c r="N14" s="27">
        <f>ROUND(E14*M14/1000,1)-0.1</f>
        <v>209.4</v>
      </c>
      <c r="O14" s="27">
        <f t="shared" si="0"/>
        <v>0</v>
      </c>
      <c r="P14" s="27">
        <f t="shared" si="1"/>
        <v>0</v>
      </c>
      <c r="Q14" s="27">
        <f t="shared" si="2"/>
        <v>0</v>
      </c>
      <c r="R14" s="27">
        <f t="shared" si="3"/>
        <v>0</v>
      </c>
      <c r="S14" s="27">
        <f t="shared" si="4"/>
        <v>0</v>
      </c>
      <c r="T14" s="27">
        <f t="shared" si="5"/>
        <v>209.4</v>
      </c>
      <c r="U14" s="32"/>
      <c r="V14" s="32"/>
      <c r="W14" s="36"/>
    </row>
    <row r="15" spans="1:23" s="26" customFormat="1" ht="15.75" customHeight="1">
      <c r="A15" s="43">
        <v>7</v>
      </c>
      <c r="B15" s="64" t="s">
        <v>32</v>
      </c>
      <c r="C15" s="44">
        <v>5</v>
      </c>
      <c r="D15" s="61">
        <v>4007</v>
      </c>
      <c r="E15" s="56">
        <v>10</v>
      </c>
      <c r="F15" s="56"/>
      <c r="G15" s="56">
        <v>1</v>
      </c>
      <c r="H15" s="56">
        <v>54</v>
      </c>
      <c r="I15" s="55"/>
      <c r="J15" s="55"/>
      <c r="K15" s="48">
        <v>16679</v>
      </c>
      <c r="L15" s="45">
        <f t="shared" si="6"/>
        <v>0.24</v>
      </c>
      <c r="M15" s="48">
        <f t="shared" si="7"/>
        <v>4007</v>
      </c>
      <c r="N15" s="27">
        <f>ROUND(E15*M15/1000,1)+0.1</f>
        <v>40.2</v>
      </c>
      <c r="O15" s="27">
        <f t="shared" si="0"/>
        <v>0</v>
      </c>
      <c r="P15" s="27">
        <f t="shared" si="1"/>
        <v>4</v>
      </c>
      <c r="Q15" s="27">
        <f t="shared" si="2"/>
        <v>216.4</v>
      </c>
      <c r="R15" s="27">
        <f t="shared" si="3"/>
        <v>0</v>
      </c>
      <c r="S15" s="27">
        <f t="shared" si="4"/>
        <v>0</v>
      </c>
      <c r="T15" s="27">
        <f t="shared" si="5"/>
        <v>260.6</v>
      </c>
      <c r="U15" s="32"/>
      <c r="V15" s="32"/>
      <c r="W15" s="36"/>
    </row>
    <row r="16" spans="1:23" s="47" customFormat="1" ht="15.75">
      <c r="A16" s="46">
        <v>8</v>
      </c>
      <c r="B16" s="64" t="s">
        <v>33</v>
      </c>
      <c r="C16" s="44">
        <v>5</v>
      </c>
      <c r="D16" s="61">
        <v>4947</v>
      </c>
      <c r="E16" s="56">
        <v>60</v>
      </c>
      <c r="F16" s="56">
        <v>2</v>
      </c>
      <c r="G16" s="56"/>
      <c r="H16" s="56"/>
      <c r="I16" s="55"/>
      <c r="J16" s="55"/>
      <c r="K16" s="48">
        <v>16679</v>
      </c>
      <c r="L16" s="45">
        <f t="shared" si="6"/>
        <v>0.297</v>
      </c>
      <c r="M16" s="48">
        <f t="shared" si="7"/>
        <v>4947</v>
      </c>
      <c r="N16" s="27">
        <f>ROUND(E16*M16/1000,1)+0.2</f>
        <v>297</v>
      </c>
      <c r="O16" s="27">
        <f t="shared" si="0"/>
        <v>9.9</v>
      </c>
      <c r="P16" s="27">
        <f t="shared" si="1"/>
        <v>0</v>
      </c>
      <c r="Q16" s="27">
        <f t="shared" si="2"/>
        <v>0</v>
      </c>
      <c r="R16" s="27">
        <f t="shared" si="3"/>
        <v>0</v>
      </c>
      <c r="S16" s="27">
        <f t="shared" si="4"/>
        <v>0</v>
      </c>
      <c r="T16" s="27">
        <f t="shared" si="5"/>
        <v>306.9</v>
      </c>
      <c r="U16" s="32"/>
      <c r="V16" s="32"/>
      <c r="W16" s="36"/>
    </row>
    <row r="17" spans="1:23" s="26" customFormat="1" ht="15.75">
      <c r="A17" s="43">
        <v>9</v>
      </c>
      <c r="B17" s="64" t="s">
        <v>34</v>
      </c>
      <c r="C17" s="44">
        <v>5</v>
      </c>
      <c r="D17" s="61">
        <v>44968</v>
      </c>
      <c r="E17" s="56"/>
      <c r="F17" s="56"/>
      <c r="G17" s="56"/>
      <c r="H17" s="56"/>
      <c r="I17" s="56"/>
      <c r="J17" s="56"/>
      <c r="K17" s="48">
        <v>16679</v>
      </c>
      <c r="L17" s="45">
        <f t="shared" si="6"/>
        <v>2.696</v>
      </c>
      <c r="M17" s="48">
        <f t="shared" si="7"/>
        <v>44968</v>
      </c>
      <c r="N17" s="27">
        <f t="shared" si="8"/>
        <v>0</v>
      </c>
      <c r="O17" s="27">
        <f t="shared" si="0"/>
        <v>0</v>
      </c>
      <c r="P17" s="27">
        <f t="shared" si="1"/>
        <v>0</v>
      </c>
      <c r="Q17" s="27">
        <f t="shared" si="2"/>
        <v>0</v>
      </c>
      <c r="R17" s="27">
        <f t="shared" si="3"/>
        <v>0</v>
      </c>
      <c r="S17" s="27">
        <f t="shared" si="4"/>
        <v>0</v>
      </c>
      <c r="T17" s="27">
        <f t="shared" si="5"/>
        <v>0</v>
      </c>
      <c r="U17" s="32"/>
      <c r="V17" s="32"/>
      <c r="W17" s="36"/>
    </row>
    <row r="18" spans="1:23" s="26" customFormat="1" ht="15.75">
      <c r="A18" s="46">
        <v>10</v>
      </c>
      <c r="B18" s="65" t="s">
        <v>35</v>
      </c>
      <c r="C18" s="44">
        <v>5</v>
      </c>
      <c r="D18" s="61">
        <v>11286</v>
      </c>
      <c r="E18" s="56">
        <v>14</v>
      </c>
      <c r="F18" s="56"/>
      <c r="G18" s="56"/>
      <c r="H18" s="56"/>
      <c r="I18" s="56"/>
      <c r="J18" s="56"/>
      <c r="K18" s="48">
        <v>16679</v>
      </c>
      <c r="L18" s="45">
        <f t="shared" si="6"/>
        <v>0.677</v>
      </c>
      <c r="M18" s="48">
        <f t="shared" si="7"/>
        <v>11286</v>
      </c>
      <c r="N18" s="27">
        <f>ROUND(E18*M18/1000,1)+0.1</f>
        <v>158.1</v>
      </c>
      <c r="O18" s="27">
        <f t="shared" si="0"/>
        <v>0</v>
      </c>
      <c r="P18" s="27">
        <f t="shared" si="1"/>
        <v>0</v>
      </c>
      <c r="Q18" s="27">
        <f t="shared" si="2"/>
        <v>0</v>
      </c>
      <c r="R18" s="27">
        <f t="shared" si="3"/>
        <v>0</v>
      </c>
      <c r="S18" s="27">
        <f t="shared" si="4"/>
        <v>0</v>
      </c>
      <c r="T18" s="27">
        <f t="shared" si="5"/>
        <v>158.1</v>
      </c>
      <c r="U18" s="32"/>
      <c r="V18" s="32"/>
      <c r="W18" s="36"/>
    </row>
    <row r="19" spans="1:23" s="26" customFormat="1" ht="15.75">
      <c r="A19" s="43">
        <v>11</v>
      </c>
      <c r="B19" s="65" t="s">
        <v>36</v>
      </c>
      <c r="C19" s="44">
        <v>5</v>
      </c>
      <c r="D19" s="61">
        <v>18572</v>
      </c>
      <c r="E19" s="56">
        <v>9</v>
      </c>
      <c r="F19" s="56"/>
      <c r="G19" s="56"/>
      <c r="H19" s="56"/>
      <c r="I19" s="56"/>
      <c r="J19" s="56"/>
      <c r="K19" s="48">
        <v>16679</v>
      </c>
      <c r="L19" s="45">
        <f t="shared" si="6"/>
        <v>1.113</v>
      </c>
      <c r="M19" s="48">
        <f t="shared" si="7"/>
        <v>18572</v>
      </c>
      <c r="N19" s="27">
        <f t="shared" si="8"/>
        <v>167.1</v>
      </c>
      <c r="O19" s="27">
        <f t="shared" si="0"/>
        <v>0</v>
      </c>
      <c r="P19" s="27">
        <f t="shared" si="1"/>
        <v>0</v>
      </c>
      <c r="Q19" s="27">
        <f t="shared" si="2"/>
        <v>0</v>
      </c>
      <c r="R19" s="27">
        <f t="shared" si="3"/>
        <v>0</v>
      </c>
      <c r="S19" s="27">
        <f t="shared" si="4"/>
        <v>0</v>
      </c>
      <c r="T19" s="27">
        <f t="shared" si="5"/>
        <v>167.1</v>
      </c>
      <c r="U19" s="32"/>
      <c r="V19" s="32"/>
      <c r="W19" s="36"/>
    </row>
    <row r="20" spans="1:23" s="26" customFormat="1" ht="15.75">
      <c r="A20" s="46">
        <v>12</v>
      </c>
      <c r="B20" s="65" t="s">
        <v>37</v>
      </c>
      <c r="C20" s="44">
        <v>5</v>
      </c>
      <c r="D20" s="61">
        <v>13037</v>
      </c>
      <c r="E20" s="56">
        <v>12</v>
      </c>
      <c r="F20" s="56"/>
      <c r="G20" s="56"/>
      <c r="H20" s="56"/>
      <c r="I20" s="56"/>
      <c r="J20" s="56"/>
      <c r="K20" s="48">
        <v>16679</v>
      </c>
      <c r="L20" s="45">
        <f t="shared" si="6"/>
        <v>0.782</v>
      </c>
      <c r="M20" s="48">
        <f t="shared" si="7"/>
        <v>13037</v>
      </c>
      <c r="N20" s="27">
        <f>ROUND(E20*M20/1000,1)+0.2</f>
        <v>156.6</v>
      </c>
      <c r="O20" s="27">
        <f t="shared" si="0"/>
        <v>0</v>
      </c>
      <c r="P20" s="27">
        <f t="shared" si="1"/>
        <v>0</v>
      </c>
      <c r="Q20" s="27">
        <f t="shared" si="2"/>
        <v>0</v>
      </c>
      <c r="R20" s="27">
        <f t="shared" si="3"/>
        <v>0</v>
      </c>
      <c r="S20" s="27">
        <f t="shared" si="4"/>
        <v>0</v>
      </c>
      <c r="T20" s="27">
        <f t="shared" si="5"/>
        <v>156.6</v>
      </c>
      <c r="U20" s="32"/>
      <c r="V20" s="32"/>
      <c r="W20" s="36"/>
    </row>
    <row r="21" spans="1:23" s="26" customFormat="1" ht="15.75">
      <c r="A21" s="43">
        <v>13</v>
      </c>
      <c r="B21" s="65" t="s">
        <v>38</v>
      </c>
      <c r="C21" s="44">
        <v>5</v>
      </c>
      <c r="D21" s="61">
        <v>6028</v>
      </c>
      <c r="E21" s="56">
        <v>16</v>
      </c>
      <c r="F21" s="56"/>
      <c r="G21" s="56"/>
      <c r="H21" s="56"/>
      <c r="I21" s="56"/>
      <c r="J21" s="56"/>
      <c r="K21" s="48">
        <v>16679</v>
      </c>
      <c r="L21" s="45">
        <f t="shared" si="6"/>
        <v>0.361</v>
      </c>
      <c r="M21" s="48">
        <f t="shared" si="7"/>
        <v>6028</v>
      </c>
      <c r="N21" s="27">
        <f>ROUND(E21*M21/1000,1)-0.1</f>
        <v>96.30000000000001</v>
      </c>
      <c r="O21" s="27">
        <f t="shared" si="0"/>
        <v>0</v>
      </c>
      <c r="P21" s="27">
        <f t="shared" si="1"/>
        <v>0</v>
      </c>
      <c r="Q21" s="27">
        <f t="shared" si="2"/>
        <v>0</v>
      </c>
      <c r="R21" s="27">
        <f t="shared" si="3"/>
        <v>0</v>
      </c>
      <c r="S21" s="27">
        <f t="shared" si="4"/>
        <v>0</v>
      </c>
      <c r="T21" s="27">
        <f t="shared" si="5"/>
        <v>96.30000000000001</v>
      </c>
      <c r="U21" s="32"/>
      <c r="V21" s="32"/>
      <c r="W21" s="36"/>
    </row>
    <row r="22" spans="1:23" s="26" customFormat="1" ht="19.5" customHeight="1">
      <c r="A22" s="46">
        <v>14</v>
      </c>
      <c r="B22" s="65" t="s">
        <v>39</v>
      </c>
      <c r="C22" s="44">
        <v>5</v>
      </c>
      <c r="D22" s="61">
        <v>33086</v>
      </c>
      <c r="E22" s="56"/>
      <c r="F22" s="56"/>
      <c r="G22" s="56"/>
      <c r="H22" s="56"/>
      <c r="I22" s="56"/>
      <c r="J22" s="56"/>
      <c r="K22" s="48">
        <v>16679</v>
      </c>
      <c r="L22" s="45">
        <f t="shared" si="6"/>
        <v>1.984</v>
      </c>
      <c r="M22" s="48">
        <f t="shared" si="7"/>
        <v>33086</v>
      </c>
      <c r="N22" s="27">
        <f t="shared" si="8"/>
        <v>0</v>
      </c>
      <c r="O22" s="27">
        <f t="shared" si="0"/>
        <v>0</v>
      </c>
      <c r="P22" s="27">
        <f t="shared" si="1"/>
        <v>0</v>
      </c>
      <c r="Q22" s="27">
        <f t="shared" si="2"/>
        <v>0</v>
      </c>
      <c r="R22" s="27">
        <f t="shared" si="3"/>
        <v>0</v>
      </c>
      <c r="S22" s="27">
        <f t="shared" si="4"/>
        <v>0</v>
      </c>
      <c r="T22" s="27">
        <f t="shared" si="5"/>
        <v>0</v>
      </c>
      <c r="U22" s="32"/>
      <c r="V22" s="32"/>
      <c r="W22" s="36"/>
    </row>
    <row r="23" spans="1:23" s="26" customFormat="1" ht="15.75">
      <c r="A23" s="43">
        <v>15</v>
      </c>
      <c r="B23" s="65" t="s">
        <v>40</v>
      </c>
      <c r="C23" s="44">
        <v>5</v>
      </c>
      <c r="D23" s="61">
        <v>9347</v>
      </c>
      <c r="E23" s="56">
        <v>27</v>
      </c>
      <c r="F23" s="56"/>
      <c r="G23" s="56"/>
      <c r="H23" s="56"/>
      <c r="I23" s="56"/>
      <c r="J23" s="56"/>
      <c r="K23" s="48">
        <v>16679</v>
      </c>
      <c r="L23" s="45">
        <f t="shared" si="6"/>
        <v>0.56</v>
      </c>
      <c r="M23" s="48">
        <f t="shared" si="7"/>
        <v>9347</v>
      </c>
      <c r="N23" s="27">
        <f>ROUND(E23*M23/1000,1)+0.3</f>
        <v>252.70000000000002</v>
      </c>
      <c r="O23" s="27">
        <f t="shared" si="0"/>
        <v>0</v>
      </c>
      <c r="P23" s="27">
        <f t="shared" si="1"/>
        <v>0</v>
      </c>
      <c r="Q23" s="27">
        <f t="shared" si="2"/>
        <v>0</v>
      </c>
      <c r="R23" s="27">
        <f t="shared" si="3"/>
        <v>0</v>
      </c>
      <c r="S23" s="27">
        <f t="shared" si="4"/>
        <v>0</v>
      </c>
      <c r="T23" s="27">
        <f t="shared" si="5"/>
        <v>252.70000000000002</v>
      </c>
      <c r="U23" s="32"/>
      <c r="V23" s="32"/>
      <c r="W23" s="36"/>
    </row>
    <row r="24" spans="1:23" s="26" customFormat="1" ht="15.75" customHeight="1">
      <c r="A24" s="46">
        <v>16</v>
      </c>
      <c r="B24" s="65" t="s">
        <v>41</v>
      </c>
      <c r="C24" s="44">
        <v>5</v>
      </c>
      <c r="D24" s="73">
        <v>15967</v>
      </c>
      <c r="E24" s="56">
        <v>5</v>
      </c>
      <c r="F24" s="56"/>
      <c r="G24" s="56"/>
      <c r="H24" s="56"/>
      <c r="I24" s="56"/>
      <c r="J24" s="56"/>
      <c r="K24" s="48">
        <v>16679</v>
      </c>
      <c r="L24" s="45">
        <f t="shared" si="6"/>
        <v>0.957</v>
      </c>
      <c r="M24" s="48">
        <f t="shared" si="7"/>
        <v>15967</v>
      </c>
      <c r="N24" s="27">
        <f>ROUND(E24*M24/1000,1)+0.1</f>
        <v>79.89999999999999</v>
      </c>
      <c r="O24" s="27">
        <f t="shared" si="0"/>
        <v>0</v>
      </c>
      <c r="P24" s="27">
        <f t="shared" si="1"/>
        <v>0</v>
      </c>
      <c r="Q24" s="27">
        <f t="shared" si="2"/>
        <v>0</v>
      </c>
      <c r="R24" s="27">
        <f t="shared" si="3"/>
        <v>0</v>
      </c>
      <c r="S24" s="27">
        <f t="shared" si="4"/>
        <v>0</v>
      </c>
      <c r="T24" s="27">
        <f t="shared" si="5"/>
        <v>79.89999999999999</v>
      </c>
      <c r="U24" s="32"/>
      <c r="V24" s="32"/>
      <c r="W24" s="36"/>
    </row>
    <row r="25" spans="1:23" s="26" customFormat="1" ht="15.75">
      <c r="A25" s="43">
        <v>17</v>
      </c>
      <c r="B25" s="65" t="s">
        <v>42</v>
      </c>
      <c r="C25" s="44">
        <v>5</v>
      </c>
      <c r="D25" s="74">
        <v>16679</v>
      </c>
      <c r="E25" s="56"/>
      <c r="F25" s="56"/>
      <c r="G25" s="56"/>
      <c r="H25" s="56"/>
      <c r="I25" s="56"/>
      <c r="J25" s="56"/>
      <c r="K25" s="48">
        <v>16679</v>
      </c>
      <c r="L25" s="45">
        <f t="shared" si="6"/>
        <v>1</v>
      </c>
      <c r="M25" s="48">
        <f t="shared" si="7"/>
        <v>16679</v>
      </c>
      <c r="N25" s="27">
        <f t="shared" si="8"/>
        <v>0</v>
      </c>
      <c r="O25" s="27">
        <f t="shared" si="0"/>
        <v>0</v>
      </c>
      <c r="P25" s="27">
        <f t="shared" si="1"/>
        <v>0</v>
      </c>
      <c r="Q25" s="27">
        <f t="shared" si="2"/>
        <v>0</v>
      </c>
      <c r="R25" s="27">
        <f t="shared" si="3"/>
        <v>0</v>
      </c>
      <c r="S25" s="27">
        <f t="shared" si="4"/>
        <v>0</v>
      </c>
      <c r="T25" s="27">
        <f t="shared" si="5"/>
        <v>0</v>
      </c>
      <c r="U25" s="32"/>
      <c r="V25" s="32"/>
      <c r="W25" s="36"/>
    </row>
    <row r="26" spans="1:23" s="26" customFormat="1" ht="15.75">
      <c r="A26" s="46">
        <v>18</v>
      </c>
      <c r="B26" s="65" t="s">
        <v>43</v>
      </c>
      <c r="C26" s="44">
        <v>5</v>
      </c>
      <c r="D26" s="61">
        <v>5597</v>
      </c>
      <c r="E26" s="56">
        <v>42</v>
      </c>
      <c r="F26" s="56"/>
      <c r="G26" s="56"/>
      <c r="H26" s="56"/>
      <c r="I26" s="56"/>
      <c r="J26" s="56"/>
      <c r="K26" s="48">
        <v>16679</v>
      </c>
      <c r="L26" s="45">
        <f t="shared" si="6"/>
        <v>0.336</v>
      </c>
      <c r="M26" s="48">
        <f t="shared" si="7"/>
        <v>5597</v>
      </c>
      <c r="N26" s="27">
        <f>ROUND(E26*M26/1000,1)-0.3</f>
        <v>234.79999999999998</v>
      </c>
      <c r="O26" s="27">
        <f t="shared" si="0"/>
        <v>0</v>
      </c>
      <c r="P26" s="27">
        <f t="shared" si="1"/>
        <v>0</v>
      </c>
      <c r="Q26" s="27">
        <f t="shared" si="2"/>
        <v>0</v>
      </c>
      <c r="R26" s="27">
        <f t="shared" si="3"/>
        <v>0</v>
      </c>
      <c r="S26" s="27">
        <f t="shared" si="4"/>
        <v>0</v>
      </c>
      <c r="T26" s="27">
        <f t="shared" si="5"/>
        <v>234.79999999999998</v>
      </c>
      <c r="U26" s="32"/>
      <c r="V26" s="32"/>
      <c r="W26" s="36"/>
    </row>
    <row r="27" spans="1:23" s="26" customFormat="1" ht="15.75">
      <c r="A27" s="43">
        <v>19</v>
      </c>
      <c r="B27" s="65" t="s">
        <v>44</v>
      </c>
      <c r="C27" s="44">
        <v>5</v>
      </c>
      <c r="D27" s="61">
        <v>20175</v>
      </c>
      <c r="E27" s="59"/>
      <c r="F27" s="56"/>
      <c r="G27" s="56"/>
      <c r="H27" s="56"/>
      <c r="I27" s="56"/>
      <c r="J27" s="56"/>
      <c r="K27" s="48">
        <v>16679</v>
      </c>
      <c r="L27" s="45">
        <f t="shared" si="6"/>
        <v>1.21</v>
      </c>
      <c r="M27" s="48">
        <f t="shared" si="7"/>
        <v>20175</v>
      </c>
      <c r="N27" s="27">
        <f t="shared" si="8"/>
        <v>0</v>
      </c>
      <c r="O27" s="27">
        <f t="shared" si="0"/>
        <v>0</v>
      </c>
      <c r="P27" s="27">
        <f t="shared" si="1"/>
        <v>0</v>
      </c>
      <c r="Q27" s="27">
        <f t="shared" si="2"/>
        <v>0</v>
      </c>
      <c r="R27" s="27">
        <f t="shared" si="3"/>
        <v>0</v>
      </c>
      <c r="S27" s="27">
        <f t="shared" si="4"/>
        <v>0</v>
      </c>
      <c r="T27" s="27">
        <f t="shared" si="5"/>
        <v>0</v>
      </c>
      <c r="U27" s="32"/>
      <c r="V27" s="32"/>
      <c r="W27" s="36"/>
    </row>
    <row r="28" spans="1:23" s="26" customFormat="1" ht="15" customHeight="1">
      <c r="A28" s="46">
        <v>20</v>
      </c>
      <c r="B28" s="65" t="s">
        <v>45</v>
      </c>
      <c r="C28" s="44">
        <v>5</v>
      </c>
      <c r="D28" s="61">
        <v>9132</v>
      </c>
      <c r="E28" s="56">
        <v>10</v>
      </c>
      <c r="F28" s="56"/>
      <c r="G28" s="56"/>
      <c r="H28" s="56"/>
      <c r="I28" s="56"/>
      <c r="J28" s="56"/>
      <c r="K28" s="48">
        <v>16679</v>
      </c>
      <c r="L28" s="45">
        <f t="shared" si="6"/>
        <v>0.548</v>
      </c>
      <c r="M28" s="48">
        <f t="shared" si="7"/>
        <v>9132</v>
      </c>
      <c r="N28" s="27">
        <f t="shared" si="8"/>
        <v>91.3</v>
      </c>
      <c r="O28" s="27">
        <f t="shared" si="0"/>
        <v>0</v>
      </c>
      <c r="P28" s="27">
        <f t="shared" si="1"/>
        <v>0</v>
      </c>
      <c r="Q28" s="27">
        <f t="shared" si="2"/>
        <v>0</v>
      </c>
      <c r="R28" s="27">
        <f t="shared" si="3"/>
        <v>0</v>
      </c>
      <c r="S28" s="27">
        <f t="shared" si="4"/>
        <v>0</v>
      </c>
      <c r="T28" s="27">
        <f t="shared" si="5"/>
        <v>91.3</v>
      </c>
      <c r="U28" s="32"/>
      <c r="V28" s="32"/>
      <c r="W28" s="36"/>
    </row>
    <row r="29" spans="1:23" s="26" customFormat="1" ht="18.75" customHeight="1">
      <c r="A29" s="43">
        <v>21</v>
      </c>
      <c r="B29" s="65" t="s">
        <v>46</v>
      </c>
      <c r="C29" s="44">
        <v>5</v>
      </c>
      <c r="D29" s="61">
        <v>18530</v>
      </c>
      <c r="E29" s="56"/>
      <c r="F29" s="56"/>
      <c r="G29" s="56"/>
      <c r="H29" s="56">
        <v>5</v>
      </c>
      <c r="I29" s="56"/>
      <c r="J29" s="56">
        <v>1</v>
      </c>
      <c r="K29" s="48">
        <v>16679</v>
      </c>
      <c r="L29" s="45">
        <f t="shared" si="6"/>
        <v>1.111</v>
      </c>
      <c r="M29" s="48">
        <f t="shared" si="7"/>
        <v>18530</v>
      </c>
      <c r="N29" s="27">
        <f t="shared" si="8"/>
        <v>0</v>
      </c>
      <c r="O29" s="27">
        <f t="shared" si="0"/>
        <v>0</v>
      </c>
      <c r="P29" s="27">
        <f t="shared" si="1"/>
        <v>0</v>
      </c>
      <c r="Q29" s="27">
        <f>ROUND(H29*M29/1000,1)-0.1</f>
        <v>92.60000000000001</v>
      </c>
      <c r="R29" s="27">
        <f t="shared" si="3"/>
        <v>0</v>
      </c>
      <c r="S29" s="27">
        <f t="shared" si="4"/>
        <v>18.5</v>
      </c>
      <c r="T29" s="27">
        <f t="shared" si="5"/>
        <v>111.10000000000001</v>
      </c>
      <c r="U29" s="32"/>
      <c r="V29" s="32"/>
      <c r="W29" s="36"/>
    </row>
    <row r="30" spans="1:23" s="26" customFormat="1" ht="15.75">
      <c r="A30" s="46">
        <v>22</v>
      </c>
      <c r="B30" s="65" t="s">
        <v>47</v>
      </c>
      <c r="C30" s="44">
        <v>5</v>
      </c>
      <c r="D30" s="61">
        <v>55430</v>
      </c>
      <c r="E30" s="56"/>
      <c r="F30" s="56"/>
      <c r="G30" s="56"/>
      <c r="H30" s="56"/>
      <c r="I30" s="56"/>
      <c r="J30" s="56"/>
      <c r="K30" s="48">
        <v>16679</v>
      </c>
      <c r="L30" s="45">
        <f t="shared" si="6"/>
        <v>3.323</v>
      </c>
      <c r="M30" s="48">
        <f t="shared" si="7"/>
        <v>55430</v>
      </c>
      <c r="N30" s="27">
        <f t="shared" si="8"/>
        <v>0</v>
      </c>
      <c r="O30" s="27">
        <f t="shared" si="0"/>
        <v>0</v>
      </c>
      <c r="P30" s="27">
        <f t="shared" si="1"/>
        <v>0</v>
      </c>
      <c r="Q30" s="27">
        <f t="shared" si="2"/>
        <v>0</v>
      </c>
      <c r="R30" s="27">
        <f t="shared" si="3"/>
        <v>0</v>
      </c>
      <c r="S30" s="27">
        <f t="shared" si="4"/>
        <v>0</v>
      </c>
      <c r="T30" s="27">
        <f t="shared" si="5"/>
        <v>0</v>
      </c>
      <c r="U30" s="32"/>
      <c r="V30" s="32"/>
      <c r="W30" s="36"/>
    </row>
    <row r="31" spans="1:23" s="26" customFormat="1" ht="15.75">
      <c r="A31" s="43">
        <v>23</v>
      </c>
      <c r="B31" s="65" t="s">
        <v>48</v>
      </c>
      <c r="C31" s="44">
        <v>5</v>
      </c>
      <c r="D31" s="61">
        <v>47842</v>
      </c>
      <c r="E31" s="56"/>
      <c r="F31" s="56"/>
      <c r="G31" s="56"/>
      <c r="H31" s="56"/>
      <c r="I31" s="56"/>
      <c r="J31" s="56"/>
      <c r="K31" s="48">
        <v>16679</v>
      </c>
      <c r="L31" s="45">
        <f t="shared" si="6"/>
        <v>2.868</v>
      </c>
      <c r="M31" s="48">
        <f t="shared" si="7"/>
        <v>47842</v>
      </c>
      <c r="N31" s="27">
        <f t="shared" si="8"/>
        <v>0</v>
      </c>
      <c r="O31" s="27">
        <f t="shared" si="0"/>
        <v>0</v>
      </c>
      <c r="P31" s="27">
        <f t="shared" si="1"/>
        <v>0</v>
      </c>
      <c r="Q31" s="27">
        <f t="shared" si="2"/>
        <v>0</v>
      </c>
      <c r="R31" s="27">
        <f t="shared" si="3"/>
        <v>0</v>
      </c>
      <c r="S31" s="27">
        <f t="shared" si="4"/>
        <v>0</v>
      </c>
      <c r="T31" s="27">
        <f t="shared" si="5"/>
        <v>0</v>
      </c>
      <c r="U31" s="32"/>
      <c r="V31" s="32"/>
      <c r="W31" s="36"/>
    </row>
    <row r="32" spans="1:23" s="26" customFormat="1" ht="18" customHeight="1">
      <c r="A32" s="46">
        <v>24</v>
      </c>
      <c r="B32" s="65" t="s">
        <v>49</v>
      </c>
      <c r="C32" s="44">
        <v>5</v>
      </c>
      <c r="D32" s="61">
        <v>19890</v>
      </c>
      <c r="E32" s="56">
        <v>5</v>
      </c>
      <c r="F32" s="56"/>
      <c r="G32" s="56"/>
      <c r="H32" s="56"/>
      <c r="I32" s="56"/>
      <c r="J32" s="56"/>
      <c r="K32" s="48">
        <v>16679</v>
      </c>
      <c r="L32" s="45">
        <f t="shared" si="6"/>
        <v>1.193</v>
      </c>
      <c r="M32" s="48">
        <f t="shared" si="7"/>
        <v>19890</v>
      </c>
      <c r="N32" s="27">
        <f>ROUND(E32*M32/1000,1)-0.1</f>
        <v>99.4</v>
      </c>
      <c r="O32" s="27">
        <f t="shared" si="0"/>
        <v>0</v>
      </c>
      <c r="P32" s="27">
        <f t="shared" si="1"/>
        <v>0</v>
      </c>
      <c r="Q32" s="27">
        <f t="shared" si="2"/>
        <v>0</v>
      </c>
      <c r="R32" s="27">
        <f t="shared" si="3"/>
        <v>0</v>
      </c>
      <c r="S32" s="27">
        <f t="shared" si="4"/>
        <v>0</v>
      </c>
      <c r="T32" s="27">
        <f t="shared" si="5"/>
        <v>99.4</v>
      </c>
      <c r="U32" s="32"/>
      <c r="V32" s="32"/>
      <c r="W32" s="36"/>
    </row>
    <row r="33" spans="1:23" s="26" customFormat="1" ht="15.75" customHeight="1">
      <c r="A33" s="43">
        <v>25</v>
      </c>
      <c r="B33" s="65" t="s">
        <v>50</v>
      </c>
      <c r="C33" s="44">
        <v>5</v>
      </c>
      <c r="D33" s="61">
        <v>25675</v>
      </c>
      <c r="E33" s="56">
        <v>4</v>
      </c>
      <c r="F33" s="56"/>
      <c r="G33" s="56"/>
      <c r="H33" s="56"/>
      <c r="I33" s="56"/>
      <c r="J33" s="56"/>
      <c r="K33" s="48">
        <v>16679</v>
      </c>
      <c r="L33" s="45">
        <f t="shared" si="6"/>
        <v>1.539</v>
      </c>
      <c r="M33" s="48">
        <f t="shared" si="7"/>
        <v>25675</v>
      </c>
      <c r="N33" s="27">
        <f>ROUND(E33*M33/1000,1)</f>
        <v>102.7</v>
      </c>
      <c r="O33" s="27">
        <f t="shared" si="0"/>
        <v>0</v>
      </c>
      <c r="P33" s="27">
        <f t="shared" si="1"/>
        <v>0</v>
      </c>
      <c r="Q33" s="27">
        <f t="shared" si="2"/>
        <v>0</v>
      </c>
      <c r="R33" s="27">
        <f t="shared" si="3"/>
        <v>0</v>
      </c>
      <c r="S33" s="27">
        <f t="shared" si="4"/>
        <v>0</v>
      </c>
      <c r="T33" s="27">
        <f t="shared" si="5"/>
        <v>102.7</v>
      </c>
      <c r="U33" s="32"/>
      <c r="V33" s="32"/>
      <c r="W33" s="36"/>
    </row>
    <row r="34" spans="1:23" s="26" customFormat="1" ht="15.75" customHeight="1">
      <c r="A34" s="46">
        <v>26</v>
      </c>
      <c r="B34" s="65" t="s">
        <v>51</v>
      </c>
      <c r="C34" s="44">
        <v>5</v>
      </c>
      <c r="D34" s="61">
        <v>49394</v>
      </c>
      <c r="E34" s="56"/>
      <c r="F34" s="56"/>
      <c r="G34" s="56"/>
      <c r="H34" s="56"/>
      <c r="I34" s="56"/>
      <c r="J34" s="56"/>
      <c r="K34" s="48">
        <v>16679</v>
      </c>
      <c r="L34" s="45">
        <f t="shared" si="6"/>
        <v>2.961</v>
      </c>
      <c r="M34" s="48">
        <f t="shared" si="7"/>
        <v>49394</v>
      </c>
      <c r="N34" s="27">
        <f t="shared" si="8"/>
        <v>0</v>
      </c>
      <c r="O34" s="27">
        <f t="shared" si="0"/>
        <v>0</v>
      </c>
      <c r="P34" s="27">
        <f t="shared" si="1"/>
        <v>0</v>
      </c>
      <c r="Q34" s="27">
        <f t="shared" si="2"/>
        <v>0</v>
      </c>
      <c r="R34" s="27">
        <f t="shared" si="3"/>
        <v>0</v>
      </c>
      <c r="S34" s="27">
        <f t="shared" si="4"/>
        <v>0</v>
      </c>
      <c r="T34" s="27">
        <f t="shared" si="5"/>
        <v>0</v>
      </c>
      <c r="U34" s="32"/>
      <c r="V34" s="32"/>
      <c r="W34" s="36"/>
    </row>
    <row r="35" spans="1:23" s="26" customFormat="1" ht="15.75" customHeight="1">
      <c r="A35" s="43">
        <v>27</v>
      </c>
      <c r="B35" s="65" t="s">
        <v>52</v>
      </c>
      <c r="C35" s="44">
        <v>5</v>
      </c>
      <c r="D35" s="61">
        <v>50108</v>
      </c>
      <c r="E35" s="56">
        <v>7</v>
      </c>
      <c r="F35" s="56"/>
      <c r="G35" s="56"/>
      <c r="H35" s="56"/>
      <c r="I35" s="56"/>
      <c r="J35" s="56"/>
      <c r="K35" s="48">
        <v>16679</v>
      </c>
      <c r="L35" s="45">
        <f t="shared" si="6"/>
        <v>3.004</v>
      </c>
      <c r="M35" s="48">
        <f t="shared" si="7"/>
        <v>50108</v>
      </c>
      <c r="N35" s="27">
        <f t="shared" si="8"/>
        <v>350.8</v>
      </c>
      <c r="O35" s="27">
        <f t="shared" si="0"/>
        <v>0</v>
      </c>
      <c r="P35" s="27">
        <f t="shared" si="1"/>
        <v>0</v>
      </c>
      <c r="Q35" s="27">
        <f t="shared" si="2"/>
        <v>0</v>
      </c>
      <c r="R35" s="27">
        <f t="shared" si="3"/>
        <v>0</v>
      </c>
      <c r="S35" s="27">
        <f t="shared" si="4"/>
        <v>0</v>
      </c>
      <c r="T35" s="27">
        <f t="shared" si="5"/>
        <v>350.8</v>
      </c>
      <c r="U35" s="32"/>
      <c r="V35" s="32"/>
      <c r="W35" s="36"/>
    </row>
    <row r="36" spans="1:23" s="26" customFormat="1" ht="15.75" customHeight="1">
      <c r="A36" s="46">
        <v>28</v>
      </c>
      <c r="B36" s="65" t="s">
        <v>53</v>
      </c>
      <c r="C36" s="44">
        <v>5</v>
      </c>
      <c r="D36" s="61">
        <v>50008</v>
      </c>
      <c r="E36" s="56"/>
      <c r="F36" s="56"/>
      <c r="G36" s="56"/>
      <c r="H36" s="56"/>
      <c r="I36" s="56"/>
      <c r="J36" s="56"/>
      <c r="K36" s="48">
        <v>16679</v>
      </c>
      <c r="L36" s="45">
        <f t="shared" si="6"/>
        <v>2.998</v>
      </c>
      <c r="M36" s="48">
        <f t="shared" si="7"/>
        <v>50008</v>
      </c>
      <c r="N36" s="27">
        <f t="shared" si="8"/>
        <v>0</v>
      </c>
      <c r="O36" s="27">
        <f t="shared" si="0"/>
        <v>0</v>
      </c>
      <c r="P36" s="27">
        <f t="shared" si="1"/>
        <v>0</v>
      </c>
      <c r="Q36" s="27">
        <f t="shared" si="2"/>
        <v>0</v>
      </c>
      <c r="R36" s="27">
        <f t="shared" si="3"/>
        <v>0</v>
      </c>
      <c r="S36" s="27">
        <f t="shared" si="4"/>
        <v>0</v>
      </c>
      <c r="T36" s="27">
        <f>SUM(N36:S36)</f>
        <v>0</v>
      </c>
      <c r="U36" s="32"/>
      <c r="V36" s="32"/>
      <c r="W36" s="36"/>
    </row>
    <row r="37" spans="1:23" s="26" customFormat="1" ht="15.75" customHeight="1">
      <c r="A37" s="43">
        <v>29</v>
      </c>
      <c r="B37" s="65" t="s">
        <v>54</v>
      </c>
      <c r="C37" s="44">
        <v>5</v>
      </c>
      <c r="D37" s="61">
        <v>31089</v>
      </c>
      <c r="E37" s="56">
        <v>4</v>
      </c>
      <c r="F37" s="56"/>
      <c r="G37" s="56"/>
      <c r="H37" s="56"/>
      <c r="I37" s="56"/>
      <c r="J37" s="56"/>
      <c r="K37" s="48">
        <v>16679</v>
      </c>
      <c r="L37" s="45">
        <f t="shared" si="6"/>
        <v>1.864</v>
      </c>
      <c r="M37" s="48">
        <f t="shared" si="7"/>
        <v>31089</v>
      </c>
      <c r="N37" s="27">
        <f>ROUND(E37*M37/1000,1)-0.1</f>
        <v>124.30000000000001</v>
      </c>
      <c r="O37" s="27">
        <f t="shared" si="0"/>
        <v>0</v>
      </c>
      <c r="P37" s="27">
        <f t="shared" si="1"/>
        <v>0</v>
      </c>
      <c r="Q37" s="27">
        <f t="shared" si="2"/>
        <v>0</v>
      </c>
      <c r="R37" s="27">
        <f t="shared" si="3"/>
        <v>0</v>
      </c>
      <c r="S37" s="27">
        <f t="shared" si="4"/>
        <v>0</v>
      </c>
      <c r="T37" s="27">
        <f t="shared" si="5"/>
        <v>124.30000000000001</v>
      </c>
      <c r="U37" s="32"/>
      <c r="V37" s="32"/>
      <c r="W37" s="36"/>
    </row>
    <row r="38" spans="1:23" s="26" customFormat="1" ht="15.75" customHeight="1">
      <c r="A38" s="46">
        <v>30</v>
      </c>
      <c r="B38" s="65" t="s">
        <v>55</v>
      </c>
      <c r="C38" s="44">
        <v>5</v>
      </c>
      <c r="D38" s="61">
        <v>21385</v>
      </c>
      <c r="E38" s="56">
        <v>1</v>
      </c>
      <c r="F38" s="56"/>
      <c r="G38" s="56"/>
      <c r="H38" s="56"/>
      <c r="I38" s="56"/>
      <c r="J38" s="56"/>
      <c r="K38" s="48">
        <v>16679</v>
      </c>
      <c r="L38" s="45">
        <f t="shared" si="6"/>
        <v>1.282</v>
      </c>
      <c r="M38" s="48">
        <f t="shared" si="7"/>
        <v>21385</v>
      </c>
      <c r="N38" s="27">
        <f t="shared" si="8"/>
        <v>21.4</v>
      </c>
      <c r="O38" s="27">
        <f t="shared" si="0"/>
        <v>0</v>
      </c>
      <c r="P38" s="27">
        <f t="shared" si="1"/>
        <v>0</v>
      </c>
      <c r="Q38" s="27">
        <f t="shared" si="2"/>
        <v>0</v>
      </c>
      <c r="R38" s="27">
        <f t="shared" si="3"/>
        <v>0</v>
      </c>
      <c r="S38" s="27">
        <f t="shared" si="4"/>
        <v>0</v>
      </c>
      <c r="T38" s="27">
        <f t="shared" si="5"/>
        <v>21.4</v>
      </c>
      <c r="U38" s="32"/>
      <c r="V38" s="32"/>
      <c r="W38" s="36"/>
    </row>
    <row r="39" spans="1:23" s="26" customFormat="1" ht="15.75" customHeight="1">
      <c r="A39" s="43">
        <v>31</v>
      </c>
      <c r="B39" s="65" t="s">
        <v>56</v>
      </c>
      <c r="C39" s="44">
        <v>5</v>
      </c>
      <c r="D39" s="61">
        <v>33884</v>
      </c>
      <c r="E39" s="56"/>
      <c r="F39" s="56"/>
      <c r="G39" s="56"/>
      <c r="H39" s="56"/>
      <c r="I39" s="56"/>
      <c r="J39" s="56"/>
      <c r="K39" s="48">
        <v>16679</v>
      </c>
      <c r="L39" s="45">
        <f t="shared" si="6"/>
        <v>2.032</v>
      </c>
      <c r="M39" s="48">
        <f t="shared" si="7"/>
        <v>33884</v>
      </c>
      <c r="N39" s="27">
        <f t="shared" si="8"/>
        <v>0</v>
      </c>
      <c r="O39" s="27">
        <f t="shared" si="0"/>
        <v>0</v>
      </c>
      <c r="P39" s="27">
        <f t="shared" si="1"/>
        <v>0</v>
      </c>
      <c r="Q39" s="27">
        <f t="shared" si="2"/>
        <v>0</v>
      </c>
      <c r="R39" s="27">
        <f t="shared" si="3"/>
        <v>0</v>
      </c>
      <c r="S39" s="27">
        <f t="shared" si="4"/>
        <v>0</v>
      </c>
      <c r="T39" s="27">
        <f t="shared" si="5"/>
        <v>0</v>
      </c>
      <c r="U39" s="32"/>
      <c r="V39" s="32"/>
      <c r="W39" s="36"/>
    </row>
    <row r="40" spans="1:23" s="26" customFormat="1" ht="15.75" customHeight="1">
      <c r="A40" s="46">
        <v>32</v>
      </c>
      <c r="B40" s="65" t="s">
        <v>57</v>
      </c>
      <c r="C40" s="44">
        <v>5</v>
      </c>
      <c r="D40" s="61">
        <v>11287</v>
      </c>
      <c r="E40" s="56">
        <v>3</v>
      </c>
      <c r="F40" s="56"/>
      <c r="G40" s="56"/>
      <c r="H40" s="56"/>
      <c r="I40" s="56"/>
      <c r="J40" s="56"/>
      <c r="K40" s="48">
        <v>16679</v>
      </c>
      <c r="L40" s="45">
        <f t="shared" si="6"/>
        <v>0.677</v>
      </c>
      <c r="M40" s="48">
        <f t="shared" si="7"/>
        <v>11287</v>
      </c>
      <c r="N40" s="27">
        <f t="shared" si="8"/>
        <v>33.9</v>
      </c>
      <c r="O40" s="27">
        <f t="shared" si="0"/>
        <v>0</v>
      </c>
      <c r="P40" s="27">
        <f t="shared" si="1"/>
        <v>0</v>
      </c>
      <c r="Q40" s="27">
        <f t="shared" si="2"/>
        <v>0</v>
      </c>
      <c r="R40" s="27">
        <f t="shared" si="3"/>
        <v>0</v>
      </c>
      <c r="S40" s="27">
        <f t="shared" si="4"/>
        <v>0</v>
      </c>
      <c r="T40" s="27">
        <f t="shared" si="5"/>
        <v>33.9</v>
      </c>
      <c r="U40" s="32"/>
      <c r="V40" s="32"/>
      <c r="W40" s="36"/>
    </row>
    <row r="41" spans="1:23" s="26" customFormat="1" ht="15.75" customHeight="1">
      <c r="A41" s="43">
        <v>33</v>
      </c>
      <c r="B41" s="65" t="s">
        <v>58</v>
      </c>
      <c r="C41" s="44">
        <v>5</v>
      </c>
      <c r="D41" s="61">
        <v>10279</v>
      </c>
      <c r="E41" s="56">
        <v>7</v>
      </c>
      <c r="F41" s="56"/>
      <c r="G41" s="56"/>
      <c r="H41" s="56"/>
      <c r="I41" s="56"/>
      <c r="J41" s="56"/>
      <c r="K41" s="48">
        <v>16679</v>
      </c>
      <c r="L41" s="45">
        <f t="shared" si="6"/>
        <v>0.616</v>
      </c>
      <c r="M41" s="48">
        <f t="shared" si="7"/>
        <v>10279</v>
      </c>
      <c r="N41" s="27">
        <f>ROUND(E41*M41/1000,1)-0.1</f>
        <v>71.9</v>
      </c>
      <c r="O41" s="27">
        <f t="shared" si="0"/>
        <v>0</v>
      </c>
      <c r="P41" s="27">
        <f t="shared" si="1"/>
        <v>0</v>
      </c>
      <c r="Q41" s="27">
        <f t="shared" si="2"/>
        <v>0</v>
      </c>
      <c r="R41" s="27">
        <f t="shared" si="3"/>
        <v>0</v>
      </c>
      <c r="S41" s="27">
        <f t="shared" si="4"/>
        <v>0</v>
      </c>
      <c r="T41" s="27">
        <f t="shared" si="5"/>
        <v>71.9</v>
      </c>
      <c r="U41" s="32"/>
      <c r="V41" s="32"/>
      <c r="W41" s="36"/>
    </row>
    <row r="42" spans="1:23" s="26" customFormat="1" ht="15.75" customHeight="1">
      <c r="A42" s="46">
        <v>34</v>
      </c>
      <c r="B42" s="65" t="s">
        <v>59</v>
      </c>
      <c r="C42" s="44">
        <v>5</v>
      </c>
      <c r="D42" s="61">
        <v>7943</v>
      </c>
      <c r="E42" s="56">
        <v>14</v>
      </c>
      <c r="F42" s="56"/>
      <c r="G42" s="56"/>
      <c r="H42" s="56"/>
      <c r="I42" s="56"/>
      <c r="J42" s="56"/>
      <c r="K42" s="48">
        <v>16679</v>
      </c>
      <c r="L42" s="45">
        <f t="shared" si="6"/>
        <v>0.476</v>
      </c>
      <c r="M42" s="48">
        <f t="shared" si="7"/>
        <v>7943</v>
      </c>
      <c r="N42" s="27">
        <f t="shared" si="8"/>
        <v>111.2</v>
      </c>
      <c r="O42" s="27">
        <f t="shared" si="0"/>
        <v>0</v>
      </c>
      <c r="P42" s="27">
        <f t="shared" si="1"/>
        <v>0</v>
      </c>
      <c r="Q42" s="27">
        <f t="shared" si="2"/>
        <v>0</v>
      </c>
      <c r="R42" s="27">
        <f t="shared" si="3"/>
        <v>0</v>
      </c>
      <c r="S42" s="27">
        <f t="shared" si="4"/>
        <v>0</v>
      </c>
      <c r="T42" s="27">
        <f t="shared" si="5"/>
        <v>111.2</v>
      </c>
      <c r="U42" s="32"/>
      <c r="V42" s="32"/>
      <c r="W42" s="36"/>
    </row>
    <row r="43" spans="1:23" s="26" customFormat="1" ht="15.75" customHeight="1">
      <c r="A43" s="43">
        <v>35</v>
      </c>
      <c r="B43" s="65" t="s">
        <v>60</v>
      </c>
      <c r="C43" s="44">
        <v>5</v>
      </c>
      <c r="D43" s="61">
        <v>19049</v>
      </c>
      <c r="E43" s="56"/>
      <c r="F43" s="56"/>
      <c r="G43" s="56"/>
      <c r="H43" s="56"/>
      <c r="I43" s="56"/>
      <c r="J43" s="56"/>
      <c r="K43" s="48">
        <v>16679</v>
      </c>
      <c r="L43" s="45">
        <f t="shared" si="6"/>
        <v>1.142</v>
      </c>
      <c r="M43" s="48">
        <f t="shared" si="7"/>
        <v>19049</v>
      </c>
      <c r="N43" s="27">
        <f t="shared" si="8"/>
        <v>0</v>
      </c>
      <c r="O43" s="27">
        <f t="shared" si="0"/>
        <v>0</v>
      </c>
      <c r="P43" s="27">
        <f t="shared" si="1"/>
        <v>0</v>
      </c>
      <c r="Q43" s="27">
        <f t="shared" si="2"/>
        <v>0</v>
      </c>
      <c r="R43" s="27">
        <f t="shared" si="3"/>
        <v>0</v>
      </c>
      <c r="S43" s="27">
        <f t="shared" si="4"/>
        <v>0</v>
      </c>
      <c r="T43" s="27">
        <f t="shared" si="5"/>
        <v>0</v>
      </c>
      <c r="U43" s="32"/>
      <c r="V43" s="32"/>
      <c r="W43" s="36"/>
    </row>
    <row r="44" spans="1:23" s="26" customFormat="1" ht="15.75" customHeight="1">
      <c r="A44" s="46">
        <v>36</v>
      </c>
      <c r="B44" s="65" t="s">
        <v>61</v>
      </c>
      <c r="C44" s="44">
        <v>5</v>
      </c>
      <c r="D44" s="61">
        <v>39638</v>
      </c>
      <c r="E44" s="56"/>
      <c r="F44" s="56"/>
      <c r="G44" s="56"/>
      <c r="H44" s="56"/>
      <c r="I44" s="56"/>
      <c r="J44" s="56"/>
      <c r="K44" s="48">
        <v>16679</v>
      </c>
      <c r="L44" s="45">
        <f t="shared" si="6"/>
        <v>2.377</v>
      </c>
      <c r="M44" s="48">
        <f t="shared" si="7"/>
        <v>39638</v>
      </c>
      <c r="N44" s="27">
        <f t="shared" si="8"/>
        <v>0</v>
      </c>
      <c r="O44" s="27">
        <f t="shared" si="0"/>
        <v>0</v>
      </c>
      <c r="P44" s="27">
        <f t="shared" si="1"/>
        <v>0</v>
      </c>
      <c r="Q44" s="27">
        <f t="shared" si="2"/>
        <v>0</v>
      </c>
      <c r="R44" s="27">
        <f t="shared" si="3"/>
        <v>0</v>
      </c>
      <c r="S44" s="27">
        <f t="shared" si="4"/>
        <v>0</v>
      </c>
      <c r="T44" s="27">
        <f t="shared" si="5"/>
        <v>0</v>
      </c>
      <c r="U44" s="32"/>
      <c r="V44" s="32"/>
      <c r="W44" s="36"/>
    </row>
    <row r="45" spans="1:23" s="26" customFormat="1" ht="15.75" customHeight="1" thickBot="1">
      <c r="A45" s="43">
        <v>37</v>
      </c>
      <c r="B45" s="66" t="s">
        <v>62</v>
      </c>
      <c r="C45" s="44">
        <v>5</v>
      </c>
      <c r="D45" s="62">
        <v>38245</v>
      </c>
      <c r="E45" s="56"/>
      <c r="F45" s="56"/>
      <c r="G45" s="56"/>
      <c r="H45" s="56"/>
      <c r="I45" s="56"/>
      <c r="J45" s="56"/>
      <c r="K45" s="48">
        <v>16679</v>
      </c>
      <c r="L45" s="45">
        <f t="shared" si="6"/>
        <v>2.293</v>
      </c>
      <c r="M45" s="48">
        <f t="shared" si="7"/>
        <v>38245</v>
      </c>
      <c r="N45" s="27">
        <f t="shared" si="8"/>
        <v>0</v>
      </c>
      <c r="O45" s="27">
        <f t="shared" si="0"/>
        <v>0</v>
      </c>
      <c r="P45" s="27">
        <f t="shared" si="1"/>
        <v>0</v>
      </c>
      <c r="Q45" s="27">
        <f t="shared" si="2"/>
        <v>0</v>
      </c>
      <c r="R45" s="27">
        <f t="shared" si="3"/>
        <v>0</v>
      </c>
      <c r="S45" s="27">
        <f t="shared" si="4"/>
        <v>0</v>
      </c>
      <c r="T45" s="27">
        <f t="shared" si="5"/>
        <v>0</v>
      </c>
      <c r="U45" s="32"/>
      <c r="V45" s="32"/>
      <c r="W45" s="36"/>
    </row>
    <row r="46" spans="1:22" s="26" customFormat="1" ht="16.5" thickBot="1">
      <c r="A46" s="38"/>
      <c r="B46" s="37" t="s">
        <v>23</v>
      </c>
      <c r="C46" s="39"/>
      <c r="D46" s="63"/>
      <c r="E46" s="60">
        <f aca="true" t="shared" si="9" ref="E46:J46">SUM(E9:E45)</f>
        <v>381</v>
      </c>
      <c r="F46" s="60">
        <f t="shared" si="9"/>
        <v>2</v>
      </c>
      <c r="G46" s="60">
        <f t="shared" si="9"/>
        <v>1</v>
      </c>
      <c r="H46" s="60">
        <f t="shared" si="9"/>
        <v>105</v>
      </c>
      <c r="I46" s="60">
        <f t="shared" si="9"/>
        <v>1</v>
      </c>
      <c r="J46" s="60">
        <f t="shared" si="9"/>
        <v>1</v>
      </c>
      <c r="K46" s="35"/>
      <c r="L46" s="52"/>
      <c r="M46" s="35"/>
      <c r="N46" s="27">
        <f aca="true" t="shared" si="10" ref="N46:T46">SUM(N9:N45)</f>
        <v>3188.1000000000004</v>
      </c>
      <c r="O46" s="27">
        <f t="shared" si="10"/>
        <v>9.9</v>
      </c>
      <c r="P46" s="27">
        <f t="shared" si="10"/>
        <v>4</v>
      </c>
      <c r="Q46" s="27">
        <f t="shared" si="10"/>
        <v>646.7</v>
      </c>
      <c r="R46" s="27">
        <f t="shared" si="10"/>
        <v>7.1</v>
      </c>
      <c r="S46" s="27">
        <f t="shared" si="10"/>
        <v>18.5</v>
      </c>
      <c r="T46" s="27">
        <f t="shared" si="10"/>
        <v>3874.3000000000006</v>
      </c>
      <c r="U46" s="32"/>
      <c r="V46" s="32"/>
    </row>
    <row r="47" spans="1:22" s="5" customFormat="1" ht="18" customHeight="1">
      <c r="A47" s="6"/>
      <c r="B47" s="7"/>
      <c r="C47" s="7"/>
      <c r="D47" s="7"/>
      <c r="E47" s="21"/>
      <c r="F47" s="7"/>
      <c r="G47" s="7"/>
      <c r="H47" s="7"/>
      <c r="I47" s="7"/>
      <c r="J47" s="7"/>
      <c r="K47" s="41"/>
      <c r="L47" s="8"/>
      <c r="M47" s="8"/>
      <c r="T47" s="28"/>
      <c r="U47" s="31"/>
      <c r="V47" s="31"/>
    </row>
    <row r="48" spans="1:22" s="5" customFormat="1" ht="15.75">
      <c r="A48" s="9"/>
      <c r="B48" s="10"/>
      <c r="C48" s="10"/>
      <c r="D48" s="10"/>
      <c r="E48" s="11"/>
      <c r="F48" s="11"/>
      <c r="G48" s="11"/>
      <c r="H48" s="11"/>
      <c r="I48" s="11"/>
      <c r="J48" s="11"/>
      <c r="K48" s="11"/>
      <c r="L48" s="11"/>
      <c r="M48" s="11"/>
      <c r="U48" s="31"/>
      <c r="V48" s="31"/>
    </row>
    <row r="49" spans="1:22" s="5" customFormat="1" ht="15.75">
      <c r="A49" s="9"/>
      <c r="B49" s="10"/>
      <c r="C49" s="10"/>
      <c r="D49" s="10"/>
      <c r="E49" s="11"/>
      <c r="F49" s="11"/>
      <c r="G49" s="11"/>
      <c r="H49" s="11"/>
      <c r="I49" s="11"/>
      <c r="J49" s="11"/>
      <c r="K49" s="11"/>
      <c r="L49" s="11"/>
      <c r="M49" s="11"/>
      <c r="U49" s="31"/>
      <c r="V49" s="31"/>
    </row>
    <row r="50" spans="1:22" s="5" customFormat="1" ht="15.75">
      <c r="A50" s="9"/>
      <c r="B50" s="10"/>
      <c r="C50" s="10"/>
      <c r="D50" s="10"/>
      <c r="E50" s="11"/>
      <c r="F50" s="11"/>
      <c r="G50" s="11"/>
      <c r="H50" s="11"/>
      <c r="I50" s="11"/>
      <c r="J50" s="11"/>
      <c r="K50" s="11"/>
      <c r="L50" s="11"/>
      <c r="M50" s="11"/>
      <c r="U50" s="31"/>
      <c r="V50" s="31"/>
    </row>
    <row r="51" spans="1:22" s="5" customFormat="1" ht="15.75">
      <c r="A51" s="9"/>
      <c r="B51" s="10"/>
      <c r="C51" s="10"/>
      <c r="D51" s="10"/>
      <c r="E51" s="11"/>
      <c r="F51" s="11"/>
      <c r="G51" s="11"/>
      <c r="H51" s="11"/>
      <c r="I51" s="11"/>
      <c r="J51" s="11"/>
      <c r="K51" s="11"/>
      <c r="L51" s="11"/>
      <c r="M51" s="11"/>
      <c r="U51" s="31"/>
      <c r="V51" s="31"/>
    </row>
    <row r="52" spans="1:22" s="5" customFormat="1" ht="15.75">
      <c r="A52" s="9"/>
      <c r="B52" s="12"/>
      <c r="C52" s="12"/>
      <c r="D52" s="12"/>
      <c r="E52" s="11"/>
      <c r="F52" s="11"/>
      <c r="G52" s="11"/>
      <c r="H52" s="11"/>
      <c r="I52" s="11"/>
      <c r="J52" s="11"/>
      <c r="K52" s="11"/>
      <c r="L52" s="11"/>
      <c r="M52" s="11"/>
      <c r="U52" s="31"/>
      <c r="V52" s="31"/>
    </row>
    <row r="53" spans="1:22" s="5" customFormat="1" ht="15.75">
      <c r="A53" s="9"/>
      <c r="B53" s="12"/>
      <c r="C53" s="12"/>
      <c r="D53" s="12"/>
      <c r="E53" s="11"/>
      <c r="F53" s="11"/>
      <c r="G53" s="11"/>
      <c r="H53" s="11"/>
      <c r="I53" s="11"/>
      <c r="J53" s="11"/>
      <c r="K53" s="11"/>
      <c r="L53" s="11"/>
      <c r="M53" s="11"/>
      <c r="U53" s="31"/>
      <c r="V53" s="31"/>
    </row>
    <row r="54" spans="1:22" s="5" customFormat="1" ht="16.5" customHeight="1">
      <c r="A54" s="9"/>
      <c r="B54" s="10"/>
      <c r="C54" s="10"/>
      <c r="D54" s="10"/>
      <c r="E54" s="11"/>
      <c r="F54" s="11"/>
      <c r="G54" s="11"/>
      <c r="H54" s="11"/>
      <c r="I54" s="11"/>
      <c r="J54" s="11"/>
      <c r="K54" s="11"/>
      <c r="L54" s="11"/>
      <c r="M54" s="11"/>
      <c r="U54" s="31"/>
      <c r="V54" s="31"/>
    </row>
    <row r="55" spans="1:22" s="5" customFormat="1" ht="15.75">
      <c r="A55" s="9"/>
      <c r="B55" s="10"/>
      <c r="C55" s="10"/>
      <c r="D55" s="10"/>
      <c r="E55" s="11"/>
      <c r="F55" s="11"/>
      <c r="G55" s="11"/>
      <c r="H55" s="11"/>
      <c r="I55" s="11"/>
      <c r="J55" s="11"/>
      <c r="K55" s="11"/>
      <c r="L55" s="11"/>
      <c r="M55" s="11"/>
      <c r="U55" s="31"/>
      <c r="V55" s="31"/>
    </row>
    <row r="56" spans="1:22" s="5" customFormat="1" ht="15.75">
      <c r="A56" s="9"/>
      <c r="B56" s="10"/>
      <c r="C56" s="10"/>
      <c r="D56" s="10"/>
      <c r="E56" s="11"/>
      <c r="F56" s="11"/>
      <c r="G56" s="11"/>
      <c r="H56" s="11"/>
      <c r="I56" s="11"/>
      <c r="J56" s="11"/>
      <c r="K56" s="11"/>
      <c r="L56" s="11"/>
      <c r="M56" s="11"/>
      <c r="U56" s="31"/>
      <c r="V56" s="31"/>
    </row>
    <row r="57" spans="1:22" s="5" customFormat="1" ht="15.75">
      <c r="A57" s="9"/>
      <c r="B57" s="10"/>
      <c r="C57" s="10"/>
      <c r="D57" s="10"/>
      <c r="E57" s="11"/>
      <c r="F57" s="11"/>
      <c r="G57" s="11"/>
      <c r="H57" s="11"/>
      <c r="I57" s="11"/>
      <c r="J57" s="11"/>
      <c r="K57" s="11"/>
      <c r="L57" s="11"/>
      <c r="M57" s="11"/>
      <c r="U57" s="31"/>
      <c r="V57" s="31"/>
    </row>
    <row r="58" spans="1:22" s="5" customFormat="1" ht="15.75">
      <c r="A58" s="9"/>
      <c r="B58" s="10"/>
      <c r="C58" s="10"/>
      <c r="D58" s="10"/>
      <c r="E58" s="11"/>
      <c r="F58" s="11"/>
      <c r="G58" s="11"/>
      <c r="H58" s="11"/>
      <c r="I58" s="11"/>
      <c r="J58" s="11"/>
      <c r="K58" s="11"/>
      <c r="L58" s="11"/>
      <c r="M58" s="11"/>
      <c r="U58" s="31"/>
      <c r="V58" s="31"/>
    </row>
    <row r="59" spans="1:22" s="5" customFormat="1" ht="15.75">
      <c r="A59" s="9"/>
      <c r="B59" s="10"/>
      <c r="C59" s="10"/>
      <c r="D59" s="10"/>
      <c r="E59" s="11"/>
      <c r="F59" s="11"/>
      <c r="G59" s="11"/>
      <c r="H59" s="11"/>
      <c r="I59" s="11"/>
      <c r="J59" s="11"/>
      <c r="K59" s="11"/>
      <c r="L59" s="11"/>
      <c r="M59" s="11"/>
      <c r="U59" s="31"/>
      <c r="V59" s="31"/>
    </row>
    <row r="60" spans="1:22" s="5" customFormat="1" ht="15.75">
      <c r="A60" s="9"/>
      <c r="B60" s="13"/>
      <c r="C60" s="13"/>
      <c r="D60" s="13"/>
      <c r="E60" s="14"/>
      <c r="F60" s="14"/>
      <c r="G60" s="14"/>
      <c r="H60" s="14"/>
      <c r="I60" s="14"/>
      <c r="J60" s="14"/>
      <c r="K60" s="14"/>
      <c r="L60" s="14"/>
      <c r="M60" s="14"/>
      <c r="U60" s="31"/>
      <c r="V60" s="31"/>
    </row>
    <row r="61" spans="1:22" s="15" customFormat="1" ht="16.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42"/>
      <c r="L61" s="50"/>
      <c r="M61" s="42"/>
      <c r="U61" s="33"/>
      <c r="V61" s="33"/>
    </row>
    <row r="62" spans="1:13" ht="15.75">
      <c r="A62" s="9"/>
      <c r="B62" s="12"/>
      <c r="C62" s="12"/>
      <c r="D62" s="12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9"/>
      <c r="B63" s="12"/>
      <c r="C63" s="12"/>
      <c r="D63" s="12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9"/>
      <c r="B64" s="12"/>
      <c r="C64" s="12"/>
      <c r="D64" s="12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9"/>
      <c r="B65" s="12"/>
      <c r="C65" s="12"/>
      <c r="D65" s="12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8" customHeight="1">
      <c r="A66" s="9"/>
      <c r="B66" s="12"/>
      <c r="C66" s="12"/>
      <c r="D66" s="12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9"/>
      <c r="B67" s="12"/>
      <c r="C67" s="12"/>
      <c r="D67" s="12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9"/>
      <c r="B68" s="12"/>
      <c r="C68" s="12"/>
      <c r="D68" s="12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.75">
      <c r="A69" s="9"/>
      <c r="B69" s="12"/>
      <c r="C69" s="12"/>
      <c r="D69" s="12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.75">
      <c r="A70" s="9"/>
      <c r="B70" s="12"/>
      <c r="C70" s="12"/>
      <c r="D70" s="12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.75">
      <c r="A71" s="9"/>
      <c r="B71" s="12"/>
      <c r="C71" s="12"/>
      <c r="D71" s="12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.75">
      <c r="A72" s="9"/>
      <c r="B72" s="10"/>
      <c r="C72" s="10"/>
      <c r="D72" s="10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.75">
      <c r="A73" s="9"/>
      <c r="B73" s="10"/>
      <c r="C73" s="10"/>
      <c r="D73" s="10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.75">
      <c r="A74" s="9"/>
      <c r="B74" s="10"/>
      <c r="C74" s="10"/>
      <c r="D74" s="10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.75">
      <c r="A75" s="9"/>
      <c r="B75" s="10"/>
      <c r="C75" s="10"/>
      <c r="D75" s="10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.75">
      <c r="A76" s="9"/>
      <c r="B76" s="10"/>
      <c r="C76" s="10"/>
      <c r="D76" s="10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.75">
      <c r="A77" s="9"/>
      <c r="B77" s="10"/>
      <c r="C77" s="10"/>
      <c r="D77" s="10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.75">
      <c r="A78" s="9"/>
      <c r="B78" s="10"/>
      <c r="C78" s="10"/>
      <c r="D78" s="10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5.75">
      <c r="A79" s="9"/>
      <c r="B79" s="10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5.75">
      <c r="A80" s="9"/>
      <c r="B80" s="10"/>
      <c r="C80" s="10"/>
      <c r="D80" s="10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5.75">
      <c r="A81" s="9"/>
      <c r="B81" s="10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.75">
      <c r="A82" s="9"/>
      <c r="B82" s="10"/>
      <c r="C82" s="10"/>
      <c r="D82" s="10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5.75">
      <c r="A83" s="9"/>
      <c r="B83" s="10"/>
      <c r="C83" s="10"/>
      <c r="D83" s="10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5.75">
      <c r="A84" s="9"/>
      <c r="B84" s="10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5.75">
      <c r="A85" s="9"/>
      <c r="B85" s="10"/>
      <c r="C85" s="10"/>
      <c r="D85" s="10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5.75">
      <c r="A86" s="9"/>
      <c r="B86" s="10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5.75">
      <c r="A87" s="9"/>
      <c r="B87" s="10"/>
      <c r="C87" s="10"/>
      <c r="D87" s="10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5.75">
      <c r="A88" s="9"/>
      <c r="B88" s="10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5.75">
      <c r="A89" s="9"/>
      <c r="B89" s="10"/>
      <c r="C89" s="10"/>
      <c r="D89" s="10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5.75">
      <c r="A90" s="9"/>
      <c r="B90" s="10"/>
      <c r="C90" s="10"/>
      <c r="D90" s="10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.75">
      <c r="A91" s="9"/>
      <c r="B91" s="10"/>
      <c r="C91" s="10"/>
      <c r="D91" s="10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5.75">
      <c r="A92" s="9"/>
      <c r="B92" s="10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5.75">
      <c r="A93" s="9"/>
      <c r="B93" s="10"/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.75">
      <c r="A94" s="9"/>
      <c r="B94" s="10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.75">
      <c r="A95" s="9"/>
      <c r="B95" s="10"/>
      <c r="C95" s="10"/>
      <c r="D95" s="10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.75">
      <c r="A96" s="9"/>
      <c r="B96" s="10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.75">
      <c r="A97" s="9"/>
      <c r="B97" s="10"/>
      <c r="C97" s="10"/>
      <c r="D97" s="10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.75">
      <c r="A98" s="9"/>
      <c r="B98" s="10"/>
      <c r="C98" s="10"/>
      <c r="D98" s="10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.75">
      <c r="A99" s="9"/>
      <c r="B99" s="10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5.75">
      <c r="A100" s="9"/>
      <c r="B100" s="10"/>
      <c r="C100" s="10"/>
      <c r="D100" s="10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5.75">
      <c r="A101" s="9"/>
      <c r="B101" s="10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5.75">
      <c r="A102" s="9"/>
      <c r="B102" s="10"/>
      <c r="C102" s="10"/>
      <c r="D102" s="10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5.75">
      <c r="A103" s="9"/>
      <c r="B103" s="10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5.75">
      <c r="A104" s="9"/>
      <c r="B104" s="10"/>
      <c r="C104" s="10"/>
      <c r="D104" s="10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5.75">
      <c r="A105" s="9"/>
      <c r="B105" s="10"/>
      <c r="C105" s="10"/>
      <c r="D105" s="10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5.75">
      <c r="A106" s="17"/>
      <c r="B106" s="18"/>
      <c r="C106" s="18"/>
      <c r="D106" s="18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ht="18.75">
      <c r="A107" s="19"/>
      <c r="B107" s="19"/>
      <c r="C107" s="19"/>
      <c r="D107" s="19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1:13" ht="15.75">
      <c r="A108" s="17"/>
      <c r="B108" s="17"/>
      <c r="C108" s="17"/>
      <c r="D108" s="17"/>
      <c r="E108" s="11"/>
      <c r="F108" s="11"/>
      <c r="G108" s="11"/>
      <c r="H108" s="11"/>
      <c r="I108" s="11"/>
      <c r="J108" s="11"/>
      <c r="K108" s="11"/>
      <c r="L108" s="11"/>
      <c r="M108" s="11"/>
    </row>
  </sheetData>
  <sheetProtection/>
  <mergeCells count="22">
    <mergeCell ref="N6:P6"/>
    <mergeCell ref="Q6:S6"/>
    <mergeCell ref="H5:J5"/>
    <mergeCell ref="C4:C8"/>
    <mergeCell ref="C2:L2"/>
    <mergeCell ref="C3:L3"/>
    <mergeCell ref="V6:V8"/>
    <mergeCell ref="U6:U8"/>
    <mergeCell ref="U5:V5"/>
    <mergeCell ref="N4:T5"/>
    <mergeCell ref="E4:J4"/>
    <mergeCell ref="T6:T7"/>
    <mergeCell ref="D4:D8"/>
    <mergeCell ref="K4:K8"/>
    <mergeCell ref="A61:J61"/>
    <mergeCell ref="E6:J6"/>
    <mergeCell ref="M4:M8"/>
    <mergeCell ref="A4:A8"/>
    <mergeCell ref="B7:B8"/>
    <mergeCell ref="B4:B6"/>
    <mergeCell ref="L4:L8"/>
    <mergeCell ref="E5:G5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"/>
  <sheetViews>
    <sheetView tabSelected="1" view="pageBreakPreview" zoomScale="71" zoomScaleNormal="74" zoomScaleSheetLayoutView="71" zoomScalePageLayoutView="0" workbookViewId="0" topLeftCell="A10">
      <selection activeCell="B40" sqref="B40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42.140625" style="16" customWidth="1"/>
    <col min="4" max="4" width="43.28125" style="16" customWidth="1"/>
    <col min="5" max="16384" width="9.140625" style="16" customWidth="1"/>
  </cols>
  <sheetData>
    <row r="1" spans="1:4" s="5" customFormat="1" ht="18.75" customHeight="1">
      <c r="A1" s="69"/>
      <c r="B1" s="69"/>
      <c r="C1" s="31"/>
      <c r="D1" s="77" t="s">
        <v>68</v>
      </c>
    </row>
    <row r="2" spans="1:4" s="5" customFormat="1" ht="178.5" customHeight="1">
      <c r="A2" s="68" t="s">
        <v>0</v>
      </c>
      <c r="B2" s="72" t="s">
        <v>22</v>
      </c>
      <c r="C2" s="67" t="s">
        <v>24</v>
      </c>
      <c r="D2" s="75" t="s">
        <v>67</v>
      </c>
    </row>
    <row r="3" spans="1:4" s="5" customFormat="1" ht="15.75">
      <c r="A3" s="22">
        <v>1</v>
      </c>
      <c r="B3" s="70" t="s">
        <v>26</v>
      </c>
      <c r="C3" s="71">
        <f>'Среднее-общая'!T9</f>
        <v>106.3</v>
      </c>
      <c r="D3" s="30">
        <f>C3+'[2]Свод '!$C7+'[1]Свод'!$C7</f>
        <v>2773.4</v>
      </c>
    </row>
    <row r="4" spans="1:4" s="5" customFormat="1" ht="15.75">
      <c r="A4" s="23">
        <v>2</v>
      </c>
      <c r="B4" s="64" t="s">
        <v>27</v>
      </c>
      <c r="C4" s="30">
        <f>'Среднее-общая'!T10</f>
        <v>449.9000000000001</v>
      </c>
      <c r="D4" s="30">
        <f>C4+'[2]Свод '!$C8+'[1]Свод'!$C8</f>
        <v>4732.099999999999</v>
      </c>
    </row>
    <row r="5" spans="1:4" s="5" customFormat="1" ht="15.75">
      <c r="A5" s="22">
        <v>3</v>
      </c>
      <c r="B5" s="64" t="s">
        <v>28</v>
      </c>
      <c r="C5" s="30">
        <f>'Среднее-общая'!T11</f>
        <v>146.8</v>
      </c>
      <c r="D5" s="30">
        <f>C5+'[2]Свод '!$C9+'[1]Свод'!$C9</f>
        <v>2584.2</v>
      </c>
    </row>
    <row r="6" spans="1:4" s="5" customFormat="1" ht="15.75">
      <c r="A6" s="23">
        <v>4</v>
      </c>
      <c r="B6" s="64" t="s">
        <v>29</v>
      </c>
      <c r="C6" s="30">
        <f>'Среднее-общая'!T12</f>
        <v>130.9</v>
      </c>
      <c r="D6" s="30">
        <f>C6+'[2]Свод '!$C10+'[1]Свод'!$C10</f>
        <v>3214.1000000000004</v>
      </c>
    </row>
    <row r="7" spans="1:4" s="5" customFormat="1" ht="15.75">
      <c r="A7" s="22">
        <v>5</v>
      </c>
      <c r="B7" s="64" t="s">
        <v>30</v>
      </c>
      <c r="C7" s="30">
        <f>'Среднее-общая'!T13</f>
        <v>0</v>
      </c>
      <c r="D7" s="30">
        <f>C7+'[2]Свод '!$C11+'[1]Свод'!$C11</f>
        <v>641.9</v>
      </c>
    </row>
    <row r="8" spans="1:4" s="5" customFormat="1" ht="15.75">
      <c r="A8" s="23">
        <v>6</v>
      </c>
      <c r="B8" s="64" t="s">
        <v>31</v>
      </c>
      <c r="C8" s="30">
        <f>'Среднее-общая'!T14</f>
        <v>209.4</v>
      </c>
      <c r="D8" s="30">
        <f>C8+'[2]Свод '!$C12+'[1]Свод'!$C12</f>
        <v>3096.7</v>
      </c>
    </row>
    <row r="9" spans="1:4" s="5" customFormat="1" ht="15.75" customHeight="1">
      <c r="A9" s="22">
        <v>7</v>
      </c>
      <c r="B9" s="64" t="s">
        <v>32</v>
      </c>
      <c r="C9" s="30">
        <f>'Среднее-общая'!T15</f>
        <v>260.6</v>
      </c>
      <c r="D9" s="30">
        <f>C9+'[2]Свод '!$C13+'[1]Свод'!$C13</f>
        <v>3225.7</v>
      </c>
    </row>
    <row r="10" spans="1:4" s="24" customFormat="1" ht="15.75">
      <c r="A10" s="23">
        <v>8</v>
      </c>
      <c r="B10" s="64" t="s">
        <v>33</v>
      </c>
      <c r="C10" s="30">
        <f>'Среднее-общая'!T16</f>
        <v>306.9</v>
      </c>
      <c r="D10" s="30">
        <f>C10+'[2]Свод '!$C14+'[1]Свод'!$C14</f>
        <v>4101.1</v>
      </c>
    </row>
    <row r="11" spans="1:4" s="5" customFormat="1" ht="15.75">
      <c r="A11" s="22">
        <v>9</v>
      </c>
      <c r="B11" s="64" t="s">
        <v>34</v>
      </c>
      <c r="C11" s="30">
        <f>'Среднее-общая'!T17</f>
        <v>0</v>
      </c>
      <c r="D11" s="30">
        <f>C11+'[2]Свод '!$C15+'[1]Свод'!$C15</f>
        <v>1259.1</v>
      </c>
    </row>
    <row r="12" spans="1:4" s="5" customFormat="1" ht="15.75">
      <c r="A12" s="23">
        <v>10</v>
      </c>
      <c r="B12" s="65" t="s">
        <v>35</v>
      </c>
      <c r="C12" s="30">
        <f>'Среднее-общая'!T18</f>
        <v>158.1</v>
      </c>
      <c r="D12" s="30">
        <f>C12+'[2]Свод '!$C16+'[1]Свод'!$C16</f>
        <v>1986.4</v>
      </c>
    </row>
    <row r="13" spans="1:4" s="5" customFormat="1" ht="15.75">
      <c r="A13" s="22">
        <v>11</v>
      </c>
      <c r="B13" s="65" t="s">
        <v>36</v>
      </c>
      <c r="C13" s="30">
        <f>'Среднее-общая'!T19</f>
        <v>167.1</v>
      </c>
      <c r="D13" s="30">
        <f>C13+'[2]Свод '!$C17+'[1]Свод'!$C17</f>
        <v>3194.3999999999996</v>
      </c>
    </row>
    <row r="14" spans="1:4" s="5" customFormat="1" ht="15.75">
      <c r="A14" s="23">
        <v>12</v>
      </c>
      <c r="B14" s="65" t="s">
        <v>37</v>
      </c>
      <c r="C14" s="30">
        <f>'Среднее-общая'!T20</f>
        <v>156.6</v>
      </c>
      <c r="D14" s="30">
        <f>C14+'[2]Свод '!$C18+'[1]Свод'!$C18</f>
        <v>2646.6</v>
      </c>
    </row>
    <row r="15" spans="1:4" s="5" customFormat="1" ht="15.75">
      <c r="A15" s="22">
        <v>13</v>
      </c>
      <c r="B15" s="65" t="s">
        <v>38</v>
      </c>
      <c r="C15" s="30">
        <f>'Среднее-общая'!T21</f>
        <v>96.30000000000001</v>
      </c>
      <c r="D15" s="30">
        <f>C15+'[2]Свод '!$C19+'[1]Свод'!$C19</f>
        <v>3725.2</v>
      </c>
    </row>
    <row r="16" spans="1:4" s="5" customFormat="1" ht="19.5" customHeight="1">
      <c r="A16" s="23">
        <v>14</v>
      </c>
      <c r="B16" s="65" t="s">
        <v>39</v>
      </c>
      <c r="C16" s="30">
        <f>'Среднее-общая'!T22</f>
        <v>0</v>
      </c>
      <c r="D16" s="30">
        <f>C16+'[2]Свод '!$C20+'[1]Свод'!$C20</f>
        <v>2117.5</v>
      </c>
    </row>
    <row r="17" spans="1:4" s="5" customFormat="1" ht="15.75">
      <c r="A17" s="22">
        <v>15</v>
      </c>
      <c r="B17" s="65" t="s">
        <v>40</v>
      </c>
      <c r="C17" s="30">
        <f>'Среднее-общая'!T23</f>
        <v>252.70000000000002</v>
      </c>
      <c r="D17" s="30">
        <f>C17+'[2]Свод '!$C21+'[1]Свод'!$C21</f>
        <v>4206.3</v>
      </c>
    </row>
    <row r="18" spans="1:4" s="25" customFormat="1" ht="15.75" customHeight="1">
      <c r="A18" s="23">
        <v>16</v>
      </c>
      <c r="B18" s="65" t="s">
        <v>41</v>
      </c>
      <c r="C18" s="30">
        <f>'Среднее-общая'!T24</f>
        <v>79.89999999999999</v>
      </c>
      <c r="D18" s="30">
        <f>C18+'[2]Свод '!$C22+'[1]Свод'!$C22</f>
        <v>2139.6</v>
      </c>
    </row>
    <row r="19" spans="1:4" s="5" customFormat="1" ht="15.75">
      <c r="A19" s="22">
        <v>17</v>
      </c>
      <c r="B19" s="65" t="s">
        <v>42</v>
      </c>
      <c r="C19" s="30">
        <f>'Среднее-общая'!T25</f>
        <v>0</v>
      </c>
      <c r="D19" s="30">
        <f>C19+'[2]Свод '!$C23+'[1]Свод'!$C23</f>
        <v>1367.7</v>
      </c>
    </row>
    <row r="20" spans="1:4" s="5" customFormat="1" ht="15.75">
      <c r="A20" s="23">
        <v>18</v>
      </c>
      <c r="B20" s="65" t="s">
        <v>43</v>
      </c>
      <c r="C20" s="30">
        <f>'Среднее-общая'!T26</f>
        <v>234.79999999999998</v>
      </c>
      <c r="D20" s="30">
        <f>C20+'[2]Свод '!$C24+'[1]Свод'!$C24</f>
        <v>4007.2</v>
      </c>
    </row>
    <row r="21" spans="1:4" s="5" customFormat="1" ht="15.75">
      <c r="A21" s="22">
        <v>19</v>
      </c>
      <c r="B21" s="65" t="s">
        <v>44</v>
      </c>
      <c r="C21" s="30">
        <f>'Среднее-общая'!T27</f>
        <v>0</v>
      </c>
      <c r="D21" s="30">
        <f>C21+'[2]Свод '!$C25+'[1]Свод'!$C25</f>
        <v>1533.3000000000002</v>
      </c>
    </row>
    <row r="22" spans="1:4" s="26" customFormat="1" ht="15" customHeight="1">
      <c r="A22" s="23">
        <v>20</v>
      </c>
      <c r="B22" s="65" t="s">
        <v>45</v>
      </c>
      <c r="C22" s="30">
        <f>'Среднее-общая'!T28</f>
        <v>91.3</v>
      </c>
      <c r="D22" s="30">
        <f>C22+'[2]Свод '!$C26+'[1]Свод'!$C26</f>
        <v>2611.7</v>
      </c>
    </row>
    <row r="23" spans="1:4" s="25" customFormat="1" ht="18.75" customHeight="1">
      <c r="A23" s="22">
        <v>21</v>
      </c>
      <c r="B23" s="65" t="s">
        <v>46</v>
      </c>
      <c r="C23" s="30">
        <f>'Среднее-общая'!T29</f>
        <v>111.10000000000001</v>
      </c>
      <c r="D23" s="30">
        <f>C23+'[2]Свод '!$C27+'[1]Свод'!$C27</f>
        <v>1612.1</v>
      </c>
    </row>
    <row r="24" spans="1:4" s="5" customFormat="1" ht="15.75">
      <c r="A24" s="23">
        <v>22</v>
      </c>
      <c r="B24" s="65" t="s">
        <v>47</v>
      </c>
      <c r="C24" s="30">
        <f>'Среднее-общая'!T30</f>
        <v>0</v>
      </c>
      <c r="D24" s="30">
        <f>C24+'[2]Свод '!$C28+'[1]Свод'!$C28</f>
        <v>1496.6</v>
      </c>
    </row>
    <row r="25" spans="1:4" s="5" customFormat="1" ht="15.75">
      <c r="A25" s="22">
        <v>23</v>
      </c>
      <c r="B25" s="65" t="s">
        <v>48</v>
      </c>
      <c r="C25" s="30">
        <f>'Среднее-общая'!T31</f>
        <v>0</v>
      </c>
      <c r="D25" s="30">
        <f>C25+'[2]Свод '!$C29+'[1]Свод'!$C29</f>
        <v>2296.4</v>
      </c>
    </row>
    <row r="26" spans="1:4" s="5" customFormat="1" ht="15.75">
      <c r="A26" s="23">
        <v>24</v>
      </c>
      <c r="B26" s="65" t="s">
        <v>49</v>
      </c>
      <c r="C26" s="30">
        <f>'Среднее-общая'!T32</f>
        <v>99.4</v>
      </c>
      <c r="D26" s="30">
        <f>C26+'[2]Свод '!$C30+'[1]Свод'!$C30</f>
        <v>1949.2</v>
      </c>
    </row>
    <row r="27" spans="1:4" s="5" customFormat="1" ht="19.5" customHeight="1">
      <c r="A27" s="22">
        <v>25</v>
      </c>
      <c r="B27" s="65" t="s">
        <v>50</v>
      </c>
      <c r="C27" s="30">
        <f>'Среднее-общая'!T33</f>
        <v>102.7</v>
      </c>
      <c r="D27" s="30">
        <f>C27+'[2]Свод '!$C31+'[1]Свод'!$C31</f>
        <v>2362.1</v>
      </c>
    </row>
    <row r="28" spans="1:4" s="5" customFormat="1" ht="18" customHeight="1">
      <c r="A28" s="23">
        <v>26</v>
      </c>
      <c r="B28" s="65" t="s">
        <v>51</v>
      </c>
      <c r="C28" s="30">
        <f>'Среднее-общая'!T34</f>
        <v>0</v>
      </c>
      <c r="D28" s="30">
        <f>C28+'[2]Свод '!$C32+'[1]Свод'!$C32</f>
        <v>2420.3</v>
      </c>
    </row>
    <row r="29" spans="1:4" s="26" customFormat="1" ht="18.75" customHeight="1">
      <c r="A29" s="22">
        <v>27</v>
      </c>
      <c r="B29" s="65" t="s">
        <v>52</v>
      </c>
      <c r="C29" s="30">
        <f>'Среднее-общая'!T35</f>
        <v>350.8</v>
      </c>
      <c r="D29" s="30">
        <f>C29+'[2]Свод '!$C33+'[1]Свод'!$C33</f>
        <v>4209.1</v>
      </c>
    </row>
    <row r="30" spans="1:4" s="5" customFormat="1" ht="16.5" customHeight="1">
      <c r="A30" s="23">
        <v>28</v>
      </c>
      <c r="B30" s="65" t="s">
        <v>53</v>
      </c>
      <c r="C30" s="30">
        <f>'Среднее-общая'!T36</f>
        <v>0</v>
      </c>
      <c r="D30" s="30">
        <f>C30+'[2]Свод '!$C34+'[1]Свод'!$C34</f>
        <v>1900.3000000000002</v>
      </c>
    </row>
    <row r="31" spans="1:4" s="5" customFormat="1" ht="15.75">
      <c r="A31" s="22">
        <v>29</v>
      </c>
      <c r="B31" s="65" t="s">
        <v>54</v>
      </c>
      <c r="C31" s="30">
        <f>'Среднее-общая'!T37</f>
        <v>124.30000000000001</v>
      </c>
      <c r="D31" s="30">
        <f>C31+'[2]Свод '!$C35+'[1]Свод'!$C35</f>
        <v>2207.3</v>
      </c>
    </row>
    <row r="32" spans="1:4" s="5" customFormat="1" ht="15.75">
      <c r="A32" s="23">
        <v>30</v>
      </c>
      <c r="B32" s="65" t="s">
        <v>55</v>
      </c>
      <c r="C32" s="30">
        <f>'Среднее-общая'!T38</f>
        <v>21.4</v>
      </c>
      <c r="D32" s="30">
        <f>C32+'[2]Свод '!$C36+'[1]Свод'!$C36</f>
        <v>1561.1</v>
      </c>
    </row>
    <row r="33" spans="1:4" s="5" customFormat="1" ht="15.75">
      <c r="A33" s="22">
        <v>31</v>
      </c>
      <c r="B33" s="65" t="s">
        <v>56</v>
      </c>
      <c r="C33" s="30">
        <f>'Среднее-общая'!T39</f>
        <v>0</v>
      </c>
      <c r="D33" s="30">
        <f>C33+'[2]Свод '!$C37+'[1]Свод'!$C37</f>
        <v>1050.4</v>
      </c>
    </row>
    <row r="34" spans="1:4" s="5" customFormat="1" ht="15.75">
      <c r="A34" s="23">
        <v>32</v>
      </c>
      <c r="B34" s="65" t="s">
        <v>57</v>
      </c>
      <c r="C34" s="30">
        <f>'Среднее-общая'!T40</f>
        <v>33.9</v>
      </c>
      <c r="D34" s="30">
        <f>C34+'[2]Свод '!$C38+'[1]Свод'!$C38</f>
        <v>2110.7000000000003</v>
      </c>
    </row>
    <row r="35" spans="1:4" s="5" customFormat="1" ht="22.5" customHeight="1">
      <c r="A35" s="22">
        <v>33</v>
      </c>
      <c r="B35" s="65" t="s">
        <v>58</v>
      </c>
      <c r="C35" s="30">
        <f>'Среднее-общая'!T41</f>
        <v>71.9</v>
      </c>
      <c r="D35" s="30">
        <f>C35+'[2]Свод '!$C39+'[1]Свод'!$C39</f>
        <v>2004.3999999999999</v>
      </c>
    </row>
    <row r="36" spans="1:4" s="5" customFormat="1" ht="21.75" customHeight="1">
      <c r="A36" s="23">
        <v>34</v>
      </c>
      <c r="B36" s="65" t="s">
        <v>59</v>
      </c>
      <c r="C36" s="30">
        <f>'Среднее-общая'!T42</f>
        <v>111.2</v>
      </c>
      <c r="D36" s="30">
        <f>C36+'[2]Свод '!$C40+'[1]Свод'!$C40</f>
        <v>1636.1999999999998</v>
      </c>
    </row>
    <row r="37" spans="1:4" s="25" customFormat="1" ht="21" customHeight="1">
      <c r="A37" s="22">
        <v>35</v>
      </c>
      <c r="B37" s="65" t="s">
        <v>60</v>
      </c>
      <c r="C37" s="30">
        <f>'Среднее-общая'!T43</f>
        <v>0</v>
      </c>
      <c r="D37" s="30">
        <f>C37+'[2]Свод '!$C41+'[1]Свод'!$C41</f>
        <v>1523.9</v>
      </c>
    </row>
    <row r="38" spans="1:4" s="25" customFormat="1" ht="31.5">
      <c r="A38" s="23">
        <v>36</v>
      </c>
      <c r="B38" s="65" t="s">
        <v>61</v>
      </c>
      <c r="C38" s="30">
        <f>'Среднее-общая'!T44</f>
        <v>0</v>
      </c>
      <c r="D38" s="30">
        <f>C38+'[2]Свод '!$C42+'[1]Свод'!$C42</f>
        <v>1545.9</v>
      </c>
    </row>
    <row r="39" spans="1:4" s="5" customFormat="1" ht="15.75">
      <c r="A39" s="22">
        <v>37</v>
      </c>
      <c r="B39" s="65" t="s">
        <v>62</v>
      </c>
      <c r="C39" s="29">
        <f>'Среднее-общая'!T45</f>
        <v>0</v>
      </c>
      <c r="D39" s="29">
        <f>C39+'[2]Свод '!$C43+'[1]Свод'!$C43</f>
        <v>1988.6</v>
      </c>
    </row>
    <row r="40" spans="1:4" s="5" customFormat="1" ht="15.75">
      <c r="A40" s="79"/>
      <c r="B40" s="80" t="s">
        <v>25</v>
      </c>
      <c r="C40" s="81">
        <f>SUM(C3:C39)</f>
        <v>3874.3000000000006</v>
      </c>
      <c r="D40" s="29">
        <f>SUM(D3:D39)</f>
        <v>89038.79999999999</v>
      </c>
    </row>
    <row r="41" spans="1:2" s="5" customFormat="1" ht="18" customHeight="1">
      <c r="A41" s="78"/>
      <c r="B41" s="41"/>
    </row>
    <row r="42" spans="1:2" s="5" customFormat="1" ht="15.75">
      <c r="A42" s="9"/>
      <c r="B42" s="10"/>
    </row>
    <row r="43" spans="1:2" s="5" customFormat="1" ht="15.75">
      <c r="A43" s="9"/>
      <c r="B43" s="10"/>
    </row>
    <row r="44" spans="1:2" s="5" customFormat="1" ht="15.75">
      <c r="A44" s="9"/>
      <c r="B44" s="10"/>
    </row>
    <row r="45" spans="1:2" s="5" customFormat="1" ht="15.75">
      <c r="A45" s="9"/>
      <c r="B45" s="10"/>
    </row>
    <row r="46" spans="1:2" s="5" customFormat="1" ht="15.75">
      <c r="A46" s="9"/>
      <c r="B46" s="12"/>
    </row>
    <row r="47" spans="1:2" s="5" customFormat="1" ht="15.75">
      <c r="A47" s="9"/>
      <c r="B47" s="12"/>
    </row>
    <row r="48" spans="1:2" s="5" customFormat="1" ht="16.5" customHeight="1">
      <c r="A48" s="9"/>
      <c r="B48" s="10"/>
    </row>
    <row r="49" spans="1:2" s="5" customFormat="1" ht="15.75">
      <c r="A49" s="9"/>
      <c r="B49" s="10"/>
    </row>
    <row r="50" spans="1:2" s="5" customFormat="1" ht="15.75">
      <c r="A50" s="9"/>
      <c r="B50" s="10"/>
    </row>
    <row r="51" spans="1:2" s="5" customFormat="1" ht="15.75">
      <c r="A51" s="9"/>
      <c r="B51" s="10"/>
    </row>
    <row r="52" spans="1:2" s="5" customFormat="1" ht="15.75">
      <c r="A52" s="9"/>
      <c r="B52" s="10"/>
    </row>
    <row r="53" spans="1:2" s="5" customFormat="1" ht="15.75">
      <c r="A53" s="9"/>
      <c r="B53" s="10"/>
    </row>
    <row r="54" spans="1:2" s="5" customFormat="1" ht="15.75">
      <c r="A54" s="9"/>
      <c r="B54" s="13"/>
    </row>
    <row r="55" spans="1:2" s="15" customFormat="1" ht="16.5" customHeight="1">
      <c r="A55" s="86"/>
      <c r="B55" s="86"/>
    </row>
    <row r="56" spans="1:2" ht="15.75">
      <c r="A56" s="9"/>
      <c r="B56" s="12"/>
    </row>
    <row r="57" spans="1:2" ht="15.75">
      <c r="A57" s="9"/>
      <c r="B57" s="12"/>
    </row>
    <row r="58" spans="1:2" ht="15.75">
      <c r="A58" s="9"/>
      <c r="B58" s="12"/>
    </row>
    <row r="59" spans="1:2" ht="15.75">
      <c r="A59" s="9"/>
      <c r="B59" s="12"/>
    </row>
    <row r="60" spans="1:2" ht="18" customHeight="1">
      <c r="A60" s="9"/>
      <c r="B60" s="12"/>
    </row>
    <row r="61" spans="1:2" ht="15.75">
      <c r="A61" s="9"/>
      <c r="B61" s="12"/>
    </row>
    <row r="62" spans="1:2" ht="15.75">
      <c r="A62" s="9"/>
      <c r="B62" s="12"/>
    </row>
    <row r="63" spans="1:2" ht="15.75">
      <c r="A63" s="9"/>
      <c r="B63" s="12"/>
    </row>
    <row r="64" spans="1:2" ht="15.75">
      <c r="A64" s="9"/>
      <c r="B64" s="12"/>
    </row>
    <row r="65" spans="1:2" ht="15.75">
      <c r="A65" s="9"/>
      <c r="B65" s="12"/>
    </row>
    <row r="66" spans="1:2" ht="15.75">
      <c r="A66" s="9"/>
      <c r="B66" s="10"/>
    </row>
    <row r="67" spans="1:2" ht="15.75">
      <c r="A67" s="9"/>
      <c r="B67" s="10"/>
    </row>
    <row r="68" spans="1:2" ht="15.75">
      <c r="A68" s="9"/>
      <c r="B68" s="10"/>
    </row>
    <row r="69" spans="1:2" ht="15.75">
      <c r="A69" s="9"/>
      <c r="B69" s="10"/>
    </row>
    <row r="70" spans="1:2" ht="15.75">
      <c r="A70" s="9"/>
      <c r="B70" s="10"/>
    </row>
    <row r="71" spans="1:2" ht="15.75">
      <c r="A71" s="9"/>
      <c r="B71" s="10"/>
    </row>
    <row r="72" spans="1:2" ht="15.75">
      <c r="A72" s="9"/>
      <c r="B72" s="10"/>
    </row>
    <row r="73" spans="1:2" ht="15.75">
      <c r="A73" s="9"/>
      <c r="B73" s="10"/>
    </row>
    <row r="74" spans="1:2" ht="15.75">
      <c r="A74" s="9"/>
      <c r="B74" s="10"/>
    </row>
    <row r="75" spans="1:2" ht="15.75">
      <c r="A75" s="9"/>
      <c r="B75" s="10"/>
    </row>
    <row r="76" spans="1:2" ht="15.75">
      <c r="A76" s="9"/>
      <c r="B76" s="10"/>
    </row>
    <row r="77" spans="1:2" ht="15.75">
      <c r="A77" s="9"/>
      <c r="B77" s="10"/>
    </row>
    <row r="78" spans="1:2" ht="15.75">
      <c r="A78" s="9"/>
      <c r="B78" s="10"/>
    </row>
    <row r="79" spans="1:2" ht="15.75">
      <c r="A79" s="9"/>
      <c r="B79" s="10"/>
    </row>
    <row r="80" spans="1:2" ht="15.75">
      <c r="A80" s="9"/>
      <c r="B80" s="10"/>
    </row>
    <row r="81" spans="1:2" ht="15.75">
      <c r="A81" s="9"/>
      <c r="B81" s="10"/>
    </row>
    <row r="82" spans="1:2" ht="15.75">
      <c r="A82" s="9"/>
      <c r="B82" s="10"/>
    </row>
    <row r="83" spans="1:2" ht="15.75">
      <c r="A83" s="9"/>
      <c r="B83" s="10"/>
    </row>
    <row r="84" spans="1:2" ht="15.75">
      <c r="A84" s="9"/>
      <c r="B84" s="10"/>
    </row>
    <row r="85" spans="1:2" ht="15.75">
      <c r="A85" s="9"/>
      <c r="B85" s="10"/>
    </row>
    <row r="86" spans="1:2" ht="15.75">
      <c r="A86" s="9"/>
      <c r="B86" s="10"/>
    </row>
    <row r="87" spans="1:2" ht="15.75">
      <c r="A87" s="9"/>
      <c r="B87" s="10"/>
    </row>
    <row r="88" spans="1:2" ht="15.75">
      <c r="A88" s="9"/>
      <c r="B88" s="10"/>
    </row>
    <row r="89" spans="1:2" ht="15.75">
      <c r="A89" s="9"/>
      <c r="B89" s="10"/>
    </row>
    <row r="90" spans="1:2" ht="15.75">
      <c r="A90" s="9"/>
      <c r="B90" s="10"/>
    </row>
    <row r="91" spans="1:2" ht="15.75">
      <c r="A91" s="9"/>
      <c r="B91" s="10"/>
    </row>
    <row r="92" spans="1:2" ht="15.75">
      <c r="A92" s="9"/>
      <c r="B92" s="10"/>
    </row>
    <row r="93" spans="1:2" ht="15.75">
      <c r="A93" s="9"/>
      <c r="B93" s="10"/>
    </row>
    <row r="94" spans="1:2" ht="15.75">
      <c r="A94" s="9"/>
      <c r="B94" s="10"/>
    </row>
    <row r="95" spans="1:2" ht="15.75">
      <c r="A95" s="9"/>
      <c r="B95" s="10"/>
    </row>
    <row r="96" spans="1:2" ht="15.75">
      <c r="A96" s="9"/>
      <c r="B96" s="10"/>
    </row>
    <row r="97" spans="1:2" ht="15.75">
      <c r="A97" s="9"/>
      <c r="B97" s="10"/>
    </row>
    <row r="98" spans="1:2" ht="15.75">
      <c r="A98" s="9"/>
      <c r="B98" s="10"/>
    </row>
    <row r="99" spans="1:2" ht="15.75">
      <c r="A99" s="9"/>
      <c r="B99" s="10"/>
    </row>
    <row r="100" spans="1:2" ht="15.75">
      <c r="A100" s="17"/>
      <c r="B100" s="18"/>
    </row>
    <row r="101" spans="1:2" ht="18.75">
      <c r="A101" s="19"/>
      <c r="B101" s="19"/>
    </row>
    <row r="102" spans="1:2" ht="12.75">
      <c r="A102" s="17"/>
      <c r="B102" s="17"/>
    </row>
  </sheetData>
  <sheetProtection/>
  <mergeCells count="1">
    <mergeCell ref="A55:B55"/>
  </mergeCells>
  <printOptions horizontalCentered="1"/>
  <pageMargins left="0.3937007874015748" right="0" top="0.5905511811023623" bottom="0" header="0" footer="0"/>
  <pageSetup horizontalDpi="600" verticalDpi="600" orientation="portrait" paperSize="9" scale="65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2023-04-17T08:31:11Z</cp:lastPrinted>
  <dcterms:created xsi:type="dcterms:W3CDTF">2005-01-25T12:19:56Z</dcterms:created>
  <dcterms:modified xsi:type="dcterms:W3CDTF">2023-05-16T14:12:01Z</dcterms:modified>
  <cp:category/>
  <cp:version/>
  <cp:contentType/>
  <cp:contentStatus/>
</cp:coreProperties>
</file>