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455" firstSheet="1" activeTab="7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  <sheet name="Свод в приказ" sheetId="8" r:id="rId8"/>
  </sheet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'ППК'!$A:$B,'ППК'!$3:$5</definedName>
    <definedName name="_xlnm.Print_Titles" localSheetId="7">'Свод в приказ'!$A:$B,'Свод в приказ'!$3:$4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'Допобразование'!$A$1:$L$46</definedName>
    <definedName name="_xlnm.Print_Area" localSheetId="4">'Коррекция'!$A$1:$G$46</definedName>
    <definedName name="_xlnm.Print_Area" localSheetId="5">'ППК'!$A$1:$G$45</definedName>
    <definedName name="_xlnm.Print_Area" localSheetId="6">'Работы'!$A$1:$H$45</definedName>
    <definedName name="_xlnm.Print_Area" localSheetId="7">'Свод в приказ'!$A$1:$C$44</definedName>
    <definedName name="_xlnm.Print_Area" localSheetId="0">'Школы-началка'!$A$1:$W$47</definedName>
    <definedName name="_xlnm.Print_Area" localSheetId="1">'Школы-основная'!$A$1:$Y$47</definedName>
    <definedName name="_xlnm.Print_Area" localSheetId="2">'Школы-средняя'!$A$1:$U$47</definedName>
  </definedNames>
  <calcPr fullCalcOnLoad="1"/>
</workbook>
</file>

<file path=xl/sharedStrings.xml><?xml version="1.0" encoding="utf-8"?>
<sst xmlns="http://schemas.openxmlformats.org/spreadsheetml/2006/main" count="541" uniqueCount="90">
  <si>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</si>
  <si>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</si>
  <si>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</si>
  <si>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</si>
  <si>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</si>
  <si>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</si>
  <si>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</si>
  <si>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</si>
  <si>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</si>
  <si>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</si>
  <si>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</si>
  <si>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</si>
  <si>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</si>
  <si>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</si>
  <si>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</si>
  <si>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</si>
  <si>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</si>
  <si>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</si>
  <si>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</si>
  <si>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</si>
  <si>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</si>
  <si>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</si>
  <si>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</si>
  <si>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</si>
  <si>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</si>
  <si>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</si>
  <si>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</si>
  <si>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</si>
  <si>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</si>
  <si>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</si>
  <si>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</si>
  <si>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</si>
  <si>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</si>
  <si>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</si>
  <si>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</si>
  <si>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</si>
  <si>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</si>
  <si>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</si>
  <si>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</si>
  <si>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</si>
  <si>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</si>
  <si>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</si>
  <si>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</si>
  <si>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</si>
  <si>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</si>
  <si>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</si>
  <si>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</si>
  <si>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</si>
  <si>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</si>
  <si>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</si>
  <si>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</si>
  <si>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</si>
  <si>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реализация коррекционно-развивающей, компенсирующей и логопедической помощи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</si>
  <si>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</si>
  <si>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</si>
  <si>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</si>
  <si>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</si>
  <si>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</si>
  <si>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</si>
  <si>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</si>
  <si>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</si>
  <si>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</si>
  <si>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</si>
  <si>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</si>
  <si>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</si>
  <si>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</si>
  <si>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</si>
  <si>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</si>
  <si>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</si>
  <si>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по максимальному объёму-СОШ-9</t>
  </si>
  <si>
    <t>чел.</t>
  </si>
  <si>
    <t>Потребители муниципальной услуги</t>
  </si>
  <si>
    <t>Наименование общеобразовательной организации</t>
  </si>
  <si>
    <t>Режим работы, количество дней работы в неделю</t>
  </si>
  <si>
    <t>Наименование и объём  муниципальной услуги</t>
  </si>
  <si>
    <t>Итого общеобразовательные организации</t>
  </si>
  <si>
    <t>№ п/п</t>
  </si>
  <si>
    <t>Наименование и объем муниципальной услуги</t>
  </si>
  <si>
    <t>Базовый норматив затрат на общехозяйственные нужды на одного обучающегося , руб./год</t>
  </si>
  <si>
    <t>Отраслевой корректирующий  коэффициент затрат на общехозяйственные нужды, учитывающий режим работы учреждения (5,6 дней в неделю) и виды благоустройства</t>
  </si>
  <si>
    <t xml:space="preserve"> Расходы на общехозяйственные нужды на одного обучающегося , руб./год</t>
  </si>
  <si>
    <t>Приложение №8</t>
  </si>
  <si>
    <t>Финансовое обеспечение  оказания муниципальных услуг, выполнения работ  в части  затрат на общехозяйственные нужды на январь-апрель 2018 года,    тыс. руб.</t>
  </si>
  <si>
    <t>Финансовое обеспечение  муниципальных услуг  в части расходов на общехозяйственные нужды на январь-апрель 2018 года,  тыс. руб.</t>
  </si>
  <si>
    <t>Приложение №9</t>
  </si>
  <si>
    <t>Приложение №10</t>
  </si>
  <si>
    <t>Приложение №11</t>
  </si>
  <si>
    <t>Приложение №12</t>
  </si>
  <si>
    <t>Приложение №13</t>
  </si>
  <si>
    <t>Приложение №14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</si>
</sst>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left"/>
      <protection/>
    </xf>
    <xf numFmtId="0" fontId="11" fillId="33" borderId="14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left"/>
      <protection/>
    </xf>
    <xf numFmtId="0" fontId="12" fillId="33" borderId="0" xfId="54" applyFont="1" applyFill="1">
      <alignment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0" fontId="11" fillId="33" borderId="14" xfId="54" applyFont="1" applyFill="1" applyBorder="1" applyAlignment="1">
      <alignment horizont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4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vertical="top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6" xfId="54" applyFont="1" applyFill="1" applyBorder="1" applyAlignment="1">
      <alignment wrapText="1"/>
      <protection/>
    </xf>
    <xf numFmtId="0" fontId="5" fillId="33" borderId="17" xfId="54" applyFont="1" applyFill="1" applyBorder="1" applyAlignment="1">
      <alignment horizontal="center" wrapText="1"/>
      <protection/>
    </xf>
    <xf numFmtId="0" fontId="7" fillId="33" borderId="18" xfId="54" applyFont="1" applyFill="1" applyBorder="1" applyAlignment="1">
      <alignment wrapText="1"/>
      <protection/>
    </xf>
    <xf numFmtId="3" fontId="10" fillId="33" borderId="18" xfId="54" applyNumberFormat="1" applyFont="1" applyFill="1" applyBorder="1" applyAlignment="1">
      <alignment horizontal="center"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180" fontId="8" fillId="33" borderId="13" xfId="54" applyNumberFormat="1" applyFont="1" applyFill="1" applyBorder="1" applyAlignment="1">
      <alignment horizontal="center"/>
      <protection/>
    </xf>
    <xf numFmtId="4" fontId="8" fillId="33" borderId="0" xfId="54" applyNumberFormat="1" applyFont="1" applyFill="1" applyAlignment="1">
      <alignment horizontal="center"/>
      <protection/>
    </xf>
    <xf numFmtId="0" fontId="8" fillId="33" borderId="13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/>
      <protection/>
    </xf>
    <xf numFmtId="0" fontId="0" fillId="33" borderId="0" xfId="54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3" fontId="10" fillId="33" borderId="20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3" fontId="10" fillId="33" borderId="13" xfId="54" applyNumberFormat="1" applyFont="1" applyFill="1" applyBorder="1" applyAlignment="1">
      <alignment horizontal="center" wrapText="1"/>
      <protection/>
    </xf>
    <xf numFmtId="180" fontId="8" fillId="35" borderId="13" xfId="54" applyNumberFormat="1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176" fontId="11" fillId="33" borderId="15" xfId="54" applyNumberFormat="1" applyFont="1" applyFill="1" applyBorder="1" applyAlignment="1">
      <alignment horizontal="center" wrapText="1"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>
      <alignment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177" fontId="13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15" xfId="54" applyNumberFormat="1" applyFont="1" applyFill="1" applyBorder="1" applyAlignment="1">
      <alignment horizontal="center" vertical="center" wrapText="1"/>
      <protection/>
    </xf>
    <xf numFmtId="177" fontId="13" fillId="33" borderId="12" xfId="54" applyNumberFormat="1" applyFont="1" applyFill="1" applyBorder="1" applyAlignment="1">
      <alignment horizontal="center" vertical="center" wrapText="1"/>
      <protection/>
    </xf>
    <xf numFmtId="177" fontId="13" fillId="33" borderId="22" xfId="54" applyNumberFormat="1" applyFont="1" applyFill="1" applyBorder="1" applyAlignment="1">
      <alignment horizontal="center" vertical="center" wrapText="1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3" fontId="10" fillId="33" borderId="23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3" fontId="51" fillId="33" borderId="12" xfId="54" applyNumberFormat="1" applyFont="1" applyFill="1" applyBorder="1" applyAlignment="1">
      <alignment horizontal="center" wrapText="1"/>
      <protection/>
    </xf>
    <xf numFmtId="3" fontId="51" fillId="33" borderId="24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/>
      <protection/>
    </xf>
    <xf numFmtId="1" fontId="5" fillId="33" borderId="12" xfId="54" applyNumberFormat="1" applyFont="1" applyFill="1" applyBorder="1" applyAlignment="1">
      <alignment horizontal="center" vertical="center" wrapText="1"/>
      <protection/>
    </xf>
    <xf numFmtId="3" fontId="5" fillId="33" borderId="13" xfId="54" applyNumberFormat="1" applyFont="1" applyFill="1" applyBorder="1" applyAlignment="1">
      <alignment horizontal="center"/>
      <protection/>
    </xf>
    <xf numFmtId="3" fontId="5" fillId="33" borderId="13" xfId="54" applyNumberFormat="1" applyFont="1" applyFill="1" applyBorder="1" applyAlignment="1">
      <alignment horizontal="center"/>
      <protection/>
    </xf>
    <xf numFmtId="3" fontId="5" fillId="33" borderId="13" xfId="54" applyNumberFormat="1" applyFont="1" applyFill="1" applyBorder="1" applyAlignment="1">
      <alignment horizontal="center" vertical="top" wrapText="1"/>
      <protection/>
    </xf>
    <xf numFmtId="3" fontId="5" fillId="33" borderId="13" xfId="54" applyNumberFormat="1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 wrapText="1"/>
      <protection/>
    </xf>
    <xf numFmtId="0" fontId="8" fillId="33" borderId="14" xfId="54" applyFont="1" applyFill="1" applyBorder="1" applyAlignment="1">
      <alignment horizontal="center"/>
      <protection/>
    </xf>
    <xf numFmtId="180" fontId="11" fillId="33" borderId="12" xfId="0" applyNumberFormat="1" applyFont="1" applyFill="1" applyBorder="1" applyAlignment="1">
      <alignment vertical="center" wrapText="1"/>
    </xf>
    <xf numFmtId="2" fontId="7" fillId="33" borderId="13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/>
      <protection/>
    </xf>
    <xf numFmtId="3" fontId="5" fillId="33" borderId="14" xfId="54" applyNumberFormat="1" applyFont="1" applyFill="1" applyBorder="1" applyAlignment="1">
      <alignment horizontal="center"/>
      <protection/>
    </xf>
    <xf numFmtId="3" fontId="5" fillId="33" borderId="14" xfId="54" applyNumberFormat="1" applyFont="1" applyFill="1" applyBorder="1" applyAlignment="1">
      <alignment horizontal="center" vertical="top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3" borderId="19" xfId="54" applyNumberFormat="1" applyFont="1" applyFill="1" applyBorder="1" applyAlignment="1">
      <alignment horizontal="center" vertical="top" wrapText="1"/>
      <protection/>
    </xf>
    <xf numFmtId="3" fontId="10" fillId="33" borderId="2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/>
      <protection/>
    </xf>
    <xf numFmtId="177" fontId="5" fillId="33" borderId="0" xfId="54" applyNumberFormat="1" applyFont="1" applyFill="1" applyBorder="1" applyAlignment="1">
      <alignment vertical="center" wrapText="1"/>
      <protection/>
    </xf>
    <xf numFmtId="180" fontId="11" fillId="33" borderId="0" xfId="0" applyNumberFormat="1" applyFont="1" applyFill="1" applyBorder="1" applyAlignment="1">
      <alignment vertical="center" wrapText="1"/>
    </xf>
    <xf numFmtId="0" fontId="5" fillId="33" borderId="16" xfId="54" applyFont="1" applyFill="1" applyBorder="1" applyAlignment="1">
      <alignment horizontal="center" vertical="top" wrapText="1"/>
      <protection/>
    </xf>
    <xf numFmtId="1" fontId="5" fillId="33" borderId="14" xfId="54" applyNumberFormat="1" applyFont="1" applyFill="1" applyBorder="1" applyAlignment="1">
      <alignment horizontal="center"/>
      <protection/>
    </xf>
    <xf numFmtId="0" fontId="7" fillId="33" borderId="24" xfId="54" applyFont="1" applyFill="1" applyBorder="1" applyAlignment="1">
      <alignment horizontal="center" wrapText="1"/>
      <protection/>
    </xf>
    <xf numFmtId="177" fontId="8" fillId="35" borderId="13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177" fontId="11" fillId="33" borderId="26" xfId="54" applyNumberFormat="1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11" fillId="33" borderId="12" xfId="54" applyFont="1" applyFill="1" applyBorder="1" applyAlignment="1">
      <alignment horizontal="center" vertical="center" wrapText="1"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/>
      <protection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13" fillId="33" borderId="14" xfId="54" applyNumberFormat="1" applyFont="1" applyFill="1" applyBorder="1" applyAlignment="1">
      <alignment horizontal="center" vertical="center" wrapText="1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177" fontId="11" fillId="33" borderId="13" xfId="54" applyNumberFormat="1" applyFont="1" applyFill="1" applyBorder="1" applyAlignment="1">
      <alignment horizontal="center"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51" fillId="33" borderId="24" xfId="54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3" fontId="11" fillId="33" borderId="20" xfId="54" applyNumberFormat="1" applyFont="1" applyFill="1" applyBorder="1" applyAlignment="1">
      <alignment horizontal="center" wrapText="1"/>
      <protection/>
    </xf>
    <xf numFmtId="176" fontId="11" fillId="33" borderId="20" xfId="54" applyNumberFormat="1" applyFont="1" applyFill="1" applyBorder="1" applyAlignment="1">
      <alignment horizontal="center" wrapText="1"/>
      <protection/>
    </xf>
    <xf numFmtId="2" fontId="7" fillId="33" borderId="27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wrapText="1"/>
      <protection/>
    </xf>
    <xf numFmtId="0" fontId="7" fillId="33" borderId="13" xfId="54" applyFont="1" applyFill="1" applyBorder="1" applyAlignment="1">
      <alignment wrapText="1"/>
      <protection/>
    </xf>
    <xf numFmtId="3" fontId="7" fillId="33" borderId="13" xfId="54" applyNumberFormat="1" applyFont="1" applyFill="1" applyBorder="1" applyAlignment="1">
      <alignment wrapText="1"/>
      <protection/>
    </xf>
    <xf numFmtId="1" fontId="11" fillId="34" borderId="15" xfId="33" applyNumberFormat="1" applyFont="1" applyFill="1" applyBorder="1" applyAlignment="1">
      <alignment horizontal="center" wrapText="1"/>
      <protection/>
    </xf>
    <xf numFmtId="1" fontId="11" fillId="33" borderId="13" xfId="60" applyNumberFormat="1" applyFont="1" applyFill="1" applyBorder="1" applyAlignment="1">
      <alignment horizontal="center" wrapText="1"/>
    </xf>
    <xf numFmtId="1" fontId="11" fillId="33" borderId="14" xfId="60" applyNumberFormat="1" applyFont="1" applyFill="1" applyBorder="1" applyAlignment="1">
      <alignment horizontal="center" wrapText="1"/>
    </xf>
    <xf numFmtId="0" fontId="11" fillId="33" borderId="15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1" fontId="11" fillId="33" borderId="15" xfId="54" applyNumberFormat="1" applyFont="1" applyFill="1" applyBorder="1" applyAlignment="1">
      <alignment horizontal="center"/>
      <protection/>
    </xf>
    <xf numFmtId="0" fontId="11" fillId="33" borderId="13" xfId="54" applyFont="1" applyFill="1" applyBorder="1" applyAlignment="1">
      <alignment horizontal="center"/>
      <protection/>
    </xf>
    <xf numFmtId="3" fontId="8" fillId="33" borderId="13" xfId="54" applyNumberFormat="1" applyFont="1" applyFill="1" applyBorder="1" applyAlignment="1">
      <alignment horizontal="center"/>
      <protection/>
    </xf>
    <xf numFmtId="182" fontId="8" fillId="33" borderId="13" xfId="54" applyNumberFormat="1" applyFont="1" applyFill="1" applyBorder="1" applyAlignment="1">
      <alignment horizontal="center"/>
      <protection/>
    </xf>
    <xf numFmtId="0" fontId="11" fillId="34" borderId="14" xfId="33" applyFont="1" applyFill="1" applyBorder="1" applyAlignment="1">
      <alignment horizontal="center"/>
      <protection/>
    </xf>
    <xf numFmtId="0" fontId="11" fillId="34" borderId="13" xfId="33" applyFont="1" applyFill="1" applyBorder="1" applyAlignment="1">
      <alignment horizontal="center"/>
      <protection/>
    </xf>
    <xf numFmtId="1" fontId="11" fillId="34" borderId="15" xfId="33" applyNumberFormat="1" applyFont="1" applyFill="1" applyBorder="1" applyAlignment="1">
      <alignment horizontal="center"/>
      <protection/>
    </xf>
    <xf numFmtId="0" fontId="11" fillId="33" borderId="13" xfId="54" applyFont="1" applyFill="1" applyBorder="1" applyAlignment="1">
      <alignment horizontal="center" wrapText="1"/>
      <protection/>
    </xf>
    <xf numFmtId="3" fontId="11" fillId="33" borderId="14" xfId="63" applyNumberFormat="1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vertical="top" wrapText="1"/>
      <protection/>
    </xf>
    <xf numFmtId="3" fontId="11" fillId="33" borderId="13" xfId="54" applyNumberFormat="1" applyFont="1" applyFill="1" applyBorder="1" applyAlignment="1">
      <alignment horizontal="center"/>
      <protection/>
    </xf>
    <xf numFmtId="3" fontId="11" fillId="33" borderId="15" xfId="54" applyNumberFormat="1" applyFont="1" applyFill="1" applyBorder="1" applyAlignment="1">
      <alignment horizontal="center"/>
      <protection/>
    </xf>
    <xf numFmtId="0" fontId="10" fillId="33" borderId="13" xfId="54" applyFont="1" applyFill="1" applyBorder="1" applyAlignment="1">
      <alignment horizontal="center"/>
      <protection/>
    </xf>
    <xf numFmtId="3" fontId="11" fillId="33" borderId="16" xfId="54" applyNumberFormat="1" applyFont="1" applyFill="1" applyBorder="1" applyAlignment="1">
      <alignment horizontal="center"/>
      <protection/>
    </xf>
    <xf numFmtId="1" fontId="8" fillId="33" borderId="13" xfId="54" applyNumberFormat="1" applyFont="1" applyFill="1" applyBorder="1" applyAlignment="1">
      <alignment horizontal="center"/>
      <protection/>
    </xf>
    <xf numFmtId="176" fontId="8" fillId="33" borderId="13" xfId="54" applyNumberFormat="1" applyFont="1" applyFill="1" applyBorder="1" applyAlignment="1">
      <alignment horizontal="center"/>
      <protection/>
    </xf>
    <xf numFmtId="180" fontId="52" fillId="33" borderId="13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horizontal="center"/>
      <protection/>
    </xf>
    <xf numFmtId="1" fontId="8" fillId="33" borderId="16" xfId="54" applyNumberFormat="1" applyFont="1" applyFill="1" applyBorder="1" applyAlignment="1">
      <alignment horizontal="center"/>
      <protection/>
    </xf>
    <xf numFmtId="176" fontId="8" fillId="33" borderId="16" xfId="54" applyNumberFormat="1" applyFont="1" applyFill="1" applyBorder="1" applyAlignment="1">
      <alignment horizontal="center"/>
      <protection/>
    </xf>
    <xf numFmtId="180" fontId="10" fillId="33" borderId="13" xfId="54" applyNumberFormat="1" applyFont="1" applyFill="1" applyBorder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11" fillId="0" borderId="0" xfId="54" applyFont="1" applyFill="1" applyAlignment="1">
      <alignment horizontal="right"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0" fontId="11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>
      <alignment/>
      <protection/>
    </xf>
    <xf numFmtId="0" fontId="11" fillId="0" borderId="0" xfId="54" applyFont="1" applyFill="1">
      <alignment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left"/>
      <protection/>
    </xf>
    <xf numFmtId="180" fontId="8" fillId="0" borderId="14" xfId="54" applyNumberFormat="1" applyFont="1" applyFill="1" applyBorder="1" applyAlignment="1">
      <alignment horizontal="center"/>
      <protection/>
    </xf>
    <xf numFmtId="180" fontId="8" fillId="0" borderId="13" xfId="54" applyNumberFormat="1" applyFont="1" applyFill="1" applyBorder="1" applyAlignment="1">
      <alignment horizontal="center"/>
      <protection/>
    </xf>
    <xf numFmtId="180" fontId="8" fillId="0" borderId="0" xfId="54" applyNumberFormat="1" applyFont="1" applyFill="1" applyBorder="1" applyAlignment="1">
      <alignment horizontal="center"/>
      <protection/>
    </xf>
    <xf numFmtId="180" fontId="8" fillId="0" borderId="0" xfId="54" applyNumberFormat="1" applyFont="1" applyFill="1" applyBorder="1">
      <alignment/>
      <protection/>
    </xf>
    <xf numFmtId="176" fontId="8" fillId="0" borderId="0" xfId="54" applyNumberFormat="1" applyFont="1" applyFill="1" applyBorder="1">
      <alignment/>
      <protection/>
    </xf>
    <xf numFmtId="0" fontId="5" fillId="0" borderId="13" xfId="54" applyFont="1" applyFill="1" applyBorder="1" applyAlignment="1">
      <alignment horizontal="center"/>
      <protection/>
    </xf>
    <xf numFmtId="4" fontId="8" fillId="0" borderId="0" xfId="54" applyNumberFormat="1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3" xfId="54" applyFont="1" applyFill="1" applyBorder="1" applyAlignment="1">
      <alignment horizontal="left"/>
      <protection/>
    </xf>
    <xf numFmtId="0" fontId="8" fillId="0" borderId="0" xfId="54" applyFont="1" applyFill="1" applyBorder="1" applyAlignment="1">
      <alignment horizontal="center"/>
      <protection/>
    </xf>
    <xf numFmtId="0" fontId="12" fillId="0" borderId="0" xfId="54" applyFont="1" applyFill="1">
      <alignment/>
      <protection/>
    </xf>
    <xf numFmtId="0" fontId="5" fillId="0" borderId="13" xfId="54" applyFont="1" applyFill="1" applyBorder="1" applyAlignment="1">
      <alignment vertical="top" wrapText="1"/>
      <protection/>
    </xf>
    <xf numFmtId="0" fontId="5" fillId="0" borderId="13" xfId="54" applyFont="1" applyFill="1" applyBorder="1" applyAlignment="1">
      <alignment wrapText="1"/>
      <protection/>
    </xf>
    <xf numFmtId="0" fontId="8" fillId="0" borderId="0" xfId="54" applyFont="1" applyFill="1" applyAlignment="1">
      <alignment/>
      <protection/>
    </xf>
    <xf numFmtId="180" fontId="8" fillId="0" borderId="0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8" fillId="0" borderId="0" xfId="54" applyFont="1" applyFill="1" applyBorder="1" applyAlignment="1">
      <alignment horizontal="center" wrapText="1"/>
      <protection/>
    </xf>
    <xf numFmtId="0" fontId="5" fillId="0" borderId="16" xfId="54" applyFont="1" applyFill="1" applyBorder="1" applyAlignment="1">
      <alignment vertical="top" wrapText="1"/>
      <protection/>
    </xf>
    <xf numFmtId="0" fontId="5" fillId="0" borderId="17" xfId="54" applyFont="1" applyFill="1" applyBorder="1" applyAlignment="1">
      <alignment horizontal="center" vertical="top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6" fillId="0" borderId="0" xfId="54" applyFont="1" applyFill="1">
      <alignment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wrapText="1"/>
      <protection/>
    </xf>
    <xf numFmtId="0" fontId="11" fillId="33" borderId="0" xfId="54" applyFont="1" applyFill="1" applyAlignment="1">
      <alignment horizontal="right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24" xfId="54" applyFont="1" applyFill="1" applyBorder="1" applyAlignment="1">
      <alignment horizontal="center" vertical="center"/>
      <protection/>
    </xf>
    <xf numFmtId="0" fontId="11" fillId="33" borderId="12" xfId="54" applyFont="1" applyFill="1" applyBorder="1" applyAlignment="1">
      <alignment horizontal="center" vertical="center"/>
      <protection/>
    </xf>
    <xf numFmtId="0" fontId="11" fillId="33" borderId="16" xfId="54" applyFont="1" applyFill="1" applyBorder="1" applyAlignment="1">
      <alignment horizontal="center" vertical="center" wrapText="1"/>
      <protection/>
    </xf>
    <xf numFmtId="0" fontId="11" fillId="33" borderId="24" xfId="54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center" vertical="center" wrapText="1"/>
      <protection/>
    </xf>
    <xf numFmtId="180" fontId="11" fillId="33" borderId="13" xfId="0" applyNumberFormat="1" applyFont="1" applyFill="1" applyBorder="1" applyAlignment="1">
      <alignment horizontal="center" vertical="center" wrapText="1"/>
    </xf>
    <xf numFmtId="180" fontId="11" fillId="33" borderId="19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29" xfId="0" applyNumberFormat="1" applyFont="1" applyFill="1" applyBorder="1" applyAlignment="1">
      <alignment horizontal="center" vertical="center" wrapText="1"/>
    </xf>
    <xf numFmtId="180" fontId="11" fillId="33" borderId="15" xfId="0" applyNumberFormat="1" applyFont="1" applyFill="1" applyBorder="1" applyAlignment="1">
      <alignment horizontal="center" vertical="center" wrapText="1"/>
    </xf>
    <xf numFmtId="180" fontId="11" fillId="33" borderId="22" xfId="0" applyNumberFormat="1" applyFont="1" applyFill="1" applyBorder="1" applyAlignment="1">
      <alignment horizontal="center" vertical="center" wrapText="1"/>
    </xf>
    <xf numFmtId="180" fontId="11" fillId="33" borderId="21" xfId="0" applyNumberFormat="1" applyFont="1" applyFill="1" applyBorder="1" applyAlignment="1">
      <alignment horizontal="center" vertical="center" wrapText="1"/>
    </xf>
    <xf numFmtId="177" fontId="11" fillId="33" borderId="13" xfId="54" applyNumberFormat="1" applyFont="1" applyFill="1" applyBorder="1" applyAlignment="1">
      <alignment horizontal="center" vertical="center" wrapText="1"/>
      <protection/>
    </xf>
    <xf numFmtId="177" fontId="5" fillId="33" borderId="16" xfId="54" applyNumberFormat="1" applyFont="1" applyFill="1" applyBorder="1" applyAlignment="1">
      <alignment horizontal="center" vertical="center" wrapText="1"/>
      <protection/>
    </xf>
    <xf numFmtId="177" fontId="5" fillId="33" borderId="24" xfId="54" applyNumberFormat="1" applyFont="1" applyFill="1" applyBorder="1" applyAlignment="1">
      <alignment horizontal="center" vertical="center" wrapText="1"/>
      <protection/>
    </xf>
    <xf numFmtId="177" fontId="5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/>
      <protection/>
    </xf>
    <xf numFmtId="177" fontId="11" fillId="33" borderId="14" xfId="54" applyNumberFormat="1" applyFont="1" applyFill="1" applyBorder="1" applyAlignment="1">
      <alignment horizontal="center" vertical="center" wrapText="1"/>
      <protection/>
    </xf>
    <xf numFmtId="177" fontId="11" fillId="33" borderId="30" xfId="54" applyNumberFormat="1" applyFont="1" applyFill="1" applyBorder="1" applyAlignment="1">
      <alignment horizontal="center" vertical="center" wrapText="1"/>
      <protection/>
    </xf>
    <xf numFmtId="177" fontId="11" fillId="33" borderId="26" xfId="54" applyNumberFormat="1" applyFont="1" applyFill="1" applyBorder="1" applyAlignment="1">
      <alignment horizontal="center" vertical="center" wrapText="1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22" xfId="54" applyNumberFormat="1" applyFont="1" applyFill="1" applyBorder="1" applyAlignment="1">
      <alignment horizontal="center" vertical="center" wrapText="1"/>
      <protection/>
    </xf>
    <xf numFmtId="177" fontId="11" fillId="33" borderId="21" xfId="54" applyNumberFormat="1" applyFont="1" applyFill="1" applyBorder="1" applyAlignment="1">
      <alignment horizontal="center" vertical="center" wrapText="1"/>
      <protection/>
    </xf>
    <xf numFmtId="0" fontId="14" fillId="33" borderId="0" xfId="54" applyFont="1" applyFill="1" applyAlignment="1">
      <alignment horizontal="right"/>
      <protection/>
    </xf>
    <xf numFmtId="0" fontId="8" fillId="33" borderId="0" xfId="54" applyFont="1" applyFill="1" applyAlignment="1">
      <alignment horizontal="right"/>
      <protection/>
    </xf>
    <xf numFmtId="177" fontId="13" fillId="33" borderId="14" xfId="54" applyNumberFormat="1" applyFont="1" applyFill="1" applyBorder="1" applyAlignment="1">
      <alignment horizontal="center" vertical="center" wrapText="1"/>
      <protection/>
    </xf>
    <xf numFmtId="177" fontId="13" fillId="33" borderId="30" xfId="54" applyNumberFormat="1" applyFont="1" applyFill="1" applyBorder="1" applyAlignment="1">
      <alignment horizontal="center" vertical="center" wrapText="1"/>
      <protection/>
    </xf>
    <xf numFmtId="180" fontId="11" fillId="33" borderId="16" xfId="0" applyNumberFormat="1" applyFont="1" applyFill="1" applyBorder="1" applyAlignment="1">
      <alignment horizontal="center" vertical="center" wrapText="1"/>
    </xf>
    <xf numFmtId="180" fontId="11" fillId="33" borderId="24" xfId="0" applyNumberFormat="1" applyFont="1" applyFill="1" applyBorder="1" applyAlignment="1">
      <alignment horizontal="center" vertical="center" wrapText="1"/>
    </xf>
    <xf numFmtId="180" fontId="11" fillId="33" borderId="12" xfId="0" applyNumberFormat="1" applyFont="1" applyFill="1" applyBorder="1" applyAlignment="1">
      <alignment horizontal="center" vertical="center" wrapText="1"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12" xfId="54" applyNumberFormat="1" applyFont="1" applyFill="1" applyBorder="1" applyAlignment="1">
      <alignment horizontal="center" vertical="center" wrapText="1"/>
      <protection/>
    </xf>
    <xf numFmtId="0" fontId="11" fillId="33" borderId="13" xfId="54" applyFont="1" applyFill="1" applyBorder="1" applyAlignment="1">
      <alignment horizontal="center" vertical="center"/>
      <protection/>
    </xf>
    <xf numFmtId="0" fontId="13" fillId="33" borderId="14" xfId="54" applyFont="1" applyFill="1" applyBorder="1" applyAlignment="1">
      <alignment horizontal="center" vertical="center" wrapText="1"/>
      <protection/>
    </xf>
    <xf numFmtId="0" fontId="13" fillId="33" borderId="26" xfId="54" applyFont="1" applyFill="1" applyBorder="1" applyAlignment="1">
      <alignment horizontal="center" vertical="center" wrapText="1"/>
      <protection/>
    </xf>
    <xf numFmtId="177" fontId="5" fillId="33" borderId="13" xfId="54" applyNumberFormat="1" applyFont="1" applyFill="1" applyBorder="1" applyAlignment="1">
      <alignment horizontal="center" vertical="center" wrapText="1"/>
      <protection/>
    </xf>
    <xf numFmtId="177" fontId="11" fillId="0" borderId="13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0" xfId="54" applyFont="1" applyFill="1" applyAlignment="1">
      <alignment horizontal="center"/>
      <protection/>
    </xf>
    <xf numFmtId="0" fontId="11" fillId="0" borderId="16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0" fontId="11" fillId="0" borderId="1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view="pageBreakPreview" zoomScale="71" zoomScaleNormal="74" zoomScaleSheetLayoutView="71" zoomScalePageLayoutView="0" workbookViewId="0" topLeftCell="A1">
      <pane xSplit="2" ySplit="7" topLeftCell="O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6" sqref="O5:V6"/>
    </sheetView>
  </sheetViews>
  <sheetFormatPr defaultColWidth="9.140625" defaultRowHeight="12.75"/>
  <cols>
    <col min="1" max="1" width="9.00390625" style="3" customWidth="1"/>
    <col min="2" max="2" width="20.14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4.8515625" style="4" customWidth="1"/>
    <col min="8" max="8" width="15.7109375" style="4" customWidth="1"/>
    <col min="9" max="9" width="15.421875" style="4" customWidth="1"/>
    <col min="10" max="10" width="15.28125" style="4" customWidth="1"/>
    <col min="11" max="11" width="16.421875" style="4" customWidth="1"/>
    <col min="12" max="12" width="15.8515625" style="4" customWidth="1"/>
    <col min="13" max="14" width="29.71093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12.00390625" style="16" customWidth="1"/>
    <col min="19" max="19" width="15.7109375" style="16" customWidth="1"/>
    <col min="20" max="20" width="14.57421875" style="16" customWidth="1"/>
    <col min="21" max="21" width="13.57421875" style="16" customWidth="1"/>
    <col min="22" max="22" width="19.8515625" style="16" customWidth="1"/>
    <col min="23" max="23" width="20.421875" style="16" customWidth="1"/>
    <col min="24" max="24" width="15.00390625" style="65" customWidth="1"/>
    <col min="25" max="25" width="21.8515625" style="65" customWidth="1"/>
    <col min="26" max="16384" width="9.140625" style="16" customWidth="1"/>
  </cols>
  <sheetData>
    <row r="1" spans="1:25" s="5" customFormat="1" ht="18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123"/>
      <c r="N1" s="123"/>
      <c r="R1" s="218" t="s">
        <v>81</v>
      </c>
      <c r="S1" s="218"/>
      <c r="X1" s="62"/>
      <c r="Y1" s="62"/>
    </row>
    <row r="2" spans="1:25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X2" s="62"/>
      <c r="Y2" s="62"/>
    </row>
    <row r="3" spans="1:25" s="81" customFormat="1" ht="36.75" customHeight="1">
      <c r="A3" s="219" t="s">
        <v>76</v>
      </c>
      <c r="B3" s="222" t="s">
        <v>72</v>
      </c>
      <c r="C3" s="222" t="s">
        <v>73</v>
      </c>
      <c r="D3" s="233" t="s">
        <v>80</v>
      </c>
      <c r="E3" s="232" t="s">
        <v>74</v>
      </c>
      <c r="F3" s="232"/>
      <c r="G3" s="232"/>
      <c r="H3" s="232"/>
      <c r="I3" s="232"/>
      <c r="J3" s="232"/>
      <c r="K3" s="232"/>
      <c r="L3" s="232"/>
      <c r="M3" s="225" t="s">
        <v>78</v>
      </c>
      <c r="N3" s="225" t="s">
        <v>79</v>
      </c>
      <c r="O3" s="226" t="s">
        <v>83</v>
      </c>
      <c r="P3" s="227"/>
      <c r="Q3" s="227"/>
      <c r="R3" s="227"/>
      <c r="S3" s="227"/>
      <c r="T3" s="227"/>
      <c r="U3" s="227"/>
      <c r="V3" s="227"/>
      <c r="W3" s="228"/>
      <c r="X3" s="80"/>
      <c r="Y3" s="80"/>
    </row>
    <row r="4" spans="1:25" s="81" customFormat="1" ht="58.5" customHeight="1">
      <c r="A4" s="220"/>
      <c r="B4" s="223"/>
      <c r="C4" s="223"/>
      <c r="D4" s="234"/>
      <c r="E4" s="237" t="s">
        <v>38</v>
      </c>
      <c r="F4" s="238"/>
      <c r="G4" s="238"/>
      <c r="H4" s="238"/>
      <c r="I4" s="238"/>
      <c r="J4" s="238"/>
      <c r="K4" s="238"/>
      <c r="L4" s="239"/>
      <c r="M4" s="225"/>
      <c r="N4" s="225"/>
      <c r="O4" s="229"/>
      <c r="P4" s="230"/>
      <c r="Q4" s="230"/>
      <c r="R4" s="230"/>
      <c r="S4" s="230"/>
      <c r="T4" s="230"/>
      <c r="U4" s="230"/>
      <c r="V4" s="230"/>
      <c r="W4" s="231"/>
      <c r="X4" s="240"/>
      <c r="Y4" s="240"/>
    </row>
    <row r="5" spans="1:25" s="81" customFormat="1" ht="65.25" customHeight="1">
      <c r="A5" s="220"/>
      <c r="B5" s="223"/>
      <c r="C5" s="223"/>
      <c r="D5" s="234"/>
      <c r="E5" s="128" t="s">
        <v>53</v>
      </c>
      <c r="F5" s="128" t="s">
        <v>53</v>
      </c>
      <c r="G5" s="128" t="s">
        <v>53</v>
      </c>
      <c r="H5" s="128" t="s">
        <v>41</v>
      </c>
      <c r="I5" s="128" t="s">
        <v>53</v>
      </c>
      <c r="J5" s="128" t="s">
        <v>53</v>
      </c>
      <c r="K5" s="128" t="s">
        <v>41</v>
      </c>
      <c r="L5" s="128" t="s">
        <v>41</v>
      </c>
      <c r="M5" s="225"/>
      <c r="N5" s="225"/>
      <c r="O5" s="243" t="s">
        <v>38</v>
      </c>
      <c r="P5" s="243"/>
      <c r="Q5" s="243"/>
      <c r="R5" s="243"/>
      <c r="S5" s="243"/>
      <c r="T5" s="243"/>
      <c r="U5" s="243"/>
      <c r="V5" s="244"/>
      <c r="W5" s="222" t="s">
        <v>61</v>
      </c>
      <c r="X5" s="240"/>
      <c r="Y5" s="240"/>
    </row>
    <row r="6" spans="1:25" s="81" customFormat="1" ht="77.25" customHeight="1">
      <c r="A6" s="220"/>
      <c r="B6" s="241" t="s">
        <v>71</v>
      </c>
      <c r="C6" s="223"/>
      <c r="D6" s="234"/>
      <c r="E6" s="128" t="s">
        <v>43</v>
      </c>
      <c r="F6" s="128" t="s">
        <v>42</v>
      </c>
      <c r="G6" s="128" t="s">
        <v>44</v>
      </c>
      <c r="H6" s="128" t="s">
        <v>44</v>
      </c>
      <c r="I6" s="128" t="s">
        <v>58</v>
      </c>
      <c r="J6" s="128" t="s">
        <v>56</v>
      </c>
      <c r="K6" s="128" t="s">
        <v>58</v>
      </c>
      <c r="L6" s="128" t="s">
        <v>56</v>
      </c>
      <c r="M6" s="225"/>
      <c r="N6" s="225"/>
      <c r="O6" s="128" t="s">
        <v>53</v>
      </c>
      <c r="P6" s="128" t="s">
        <v>53</v>
      </c>
      <c r="Q6" s="128" t="s">
        <v>53</v>
      </c>
      <c r="R6" s="128" t="s">
        <v>41</v>
      </c>
      <c r="S6" s="128" t="s">
        <v>53</v>
      </c>
      <c r="T6" s="128" t="s">
        <v>53</v>
      </c>
      <c r="U6" s="128" t="s">
        <v>41</v>
      </c>
      <c r="V6" s="128" t="s">
        <v>41</v>
      </c>
      <c r="W6" s="223"/>
      <c r="X6" s="240"/>
      <c r="Y6" s="240"/>
    </row>
    <row r="7" spans="1:25" s="81" customFormat="1" ht="75.75" customHeight="1">
      <c r="A7" s="221"/>
      <c r="B7" s="241"/>
      <c r="C7" s="224"/>
      <c r="D7" s="235"/>
      <c r="E7" s="128" t="s">
        <v>70</v>
      </c>
      <c r="F7" s="128" t="s">
        <v>70</v>
      </c>
      <c r="G7" s="128" t="s">
        <v>70</v>
      </c>
      <c r="H7" s="128" t="s">
        <v>70</v>
      </c>
      <c r="I7" s="128" t="s">
        <v>70</v>
      </c>
      <c r="J7" s="128" t="s">
        <v>70</v>
      </c>
      <c r="K7" s="128" t="s">
        <v>70</v>
      </c>
      <c r="L7" s="128" t="s">
        <v>70</v>
      </c>
      <c r="M7" s="225"/>
      <c r="N7" s="225"/>
      <c r="O7" s="124" t="s">
        <v>43</v>
      </c>
      <c r="P7" s="128" t="s">
        <v>42</v>
      </c>
      <c r="Q7" s="128" t="s">
        <v>44</v>
      </c>
      <c r="R7" s="128" t="s">
        <v>44</v>
      </c>
      <c r="S7" s="128" t="s">
        <v>58</v>
      </c>
      <c r="T7" s="128" t="s">
        <v>56</v>
      </c>
      <c r="U7" s="128" t="s">
        <v>58</v>
      </c>
      <c r="V7" s="128" t="s">
        <v>56</v>
      </c>
      <c r="W7" s="224"/>
      <c r="X7" s="240"/>
      <c r="Y7" s="240"/>
    </row>
    <row r="8" spans="1:25" s="37" customFormat="1" ht="18" customHeight="1">
      <c r="A8" s="40">
        <v>1</v>
      </c>
      <c r="B8" s="41" t="s">
        <v>0</v>
      </c>
      <c r="C8" s="77">
        <v>5</v>
      </c>
      <c r="D8" s="92">
        <v>6226</v>
      </c>
      <c r="E8" s="133">
        <v>183</v>
      </c>
      <c r="F8" s="133"/>
      <c r="G8" s="133"/>
      <c r="H8" s="133">
        <v>6</v>
      </c>
      <c r="I8" s="133">
        <v>4</v>
      </c>
      <c r="J8" s="133"/>
      <c r="K8" s="133"/>
      <c r="L8" s="133">
        <v>3</v>
      </c>
      <c r="M8" s="94">
        <v>3347</v>
      </c>
      <c r="N8" s="79">
        <f aca="true" t="shared" si="0" ref="N8:N46">ROUND(D8/M8,3)</f>
        <v>1.86</v>
      </c>
      <c r="O8" s="49">
        <f>ROUND(E8*M8*N8/1000/12*4,1)</f>
        <v>379.8</v>
      </c>
      <c r="P8" s="49">
        <f>ROUND(F8*M8*N8/1000*4/12,1)</f>
        <v>0</v>
      </c>
      <c r="Q8" s="49">
        <f>ROUND(G8/1000*N8*M8*4/12,1)</f>
        <v>0</v>
      </c>
      <c r="R8" s="49">
        <f>ROUND(H8*M8*N8/1000*4/12,1)</f>
        <v>12.5</v>
      </c>
      <c r="S8" s="49">
        <f>ROUND(I8*M8*N8/1000*4/12,1)</f>
        <v>8.3</v>
      </c>
      <c r="T8" s="49">
        <f>ROUND(J8*M8*N8/1000*4/12,1)</f>
        <v>0</v>
      </c>
      <c r="U8" s="49">
        <f>ROUND(K8*M8*N8/1000*4/12,1)</f>
        <v>0</v>
      </c>
      <c r="V8" s="49">
        <f>ROUND(L8*M8*N8/1000*4/12,1)</f>
        <v>6.2</v>
      </c>
      <c r="W8" s="49">
        <f aca="true" t="shared" si="1" ref="W8:W46">SUM(O8:V8)</f>
        <v>406.8</v>
      </c>
      <c r="X8" s="63"/>
      <c r="Y8" s="63"/>
    </row>
    <row r="9" spans="1:25" s="37" customFormat="1" ht="15.75">
      <c r="A9" s="31">
        <v>2</v>
      </c>
      <c r="B9" s="41" t="s">
        <v>60</v>
      </c>
      <c r="C9" s="77">
        <v>6</v>
      </c>
      <c r="D9" s="92">
        <v>5886</v>
      </c>
      <c r="E9" s="60">
        <v>296</v>
      </c>
      <c r="F9" s="60">
        <v>2</v>
      </c>
      <c r="G9" s="60"/>
      <c r="H9" s="60">
        <v>3</v>
      </c>
      <c r="I9" s="60"/>
      <c r="J9" s="60"/>
      <c r="K9" s="60"/>
      <c r="L9" s="60"/>
      <c r="M9" s="94">
        <v>3347</v>
      </c>
      <c r="N9" s="79">
        <f t="shared" si="0"/>
        <v>1.759</v>
      </c>
      <c r="O9" s="49">
        <f aca="true" t="shared" si="2" ref="O9:O46">ROUND(E9*M9*N9/1000/12*4,1)</f>
        <v>580.9</v>
      </c>
      <c r="P9" s="49">
        <f aca="true" t="shared" si="3" ref="P9:P46">ROUND(F9*M9*N9/1000*4/12,1)</f>
        <v>3.9</v>
      </c>
      <c r="Q9" s="49">
        <f aca="true" t="shared" si="4" ref="Q9:Q46">ROUND(G9/1000*N9*M9*4/12,1)</f>
        <v>0</v>
      </c>
      <c r="R9" s="49">
        <f aca="true" t="shared" si="5" ref="R9:R46">ROUND(H9*M9*N9/1000*4/12,1)</f>
        <v>5.9</v>
      </c>
      <c r="S9" s="49">
        <f aca="true" t="shared" si="6" ref="S9:S46">ROUND(I9*M9*N9/1000*4/12,1)</f>
        <v>0</v>
      </c>
      <c r="T9" s="49">
        <f aca="true" t="shared" si="7" ref="T9:T46">ROUND(J9*M9*N9/1000*4/12,1)</f>
        <v>0</v>
      </c>
      <c r="U9" s="49">
        <f aca="true" t="shared" si="8" ref="U9:U46">ROUND(K9*M9*N9/1000*4/12,1)</f>
        <v>0</v>
      </c>
      <c r="V9" s="49">
        <f aca="true" t="shared" si="9" ref="V9:V46">ROUND(L9*M9*N9/1000*4/12,1)</f>
        <v>0</v>
      </c>
      <c r="W9" s="49">
        <f t="shared" si="1"/>
        <v>590.6999999999999</v>
      </c>
      <c r="X9" s="63"/>
      <c r="Y9" s="63"/>
    </row>
    <row r="10" spans="1:25" s="37" customFormat="1" ht="15.75">
      <c r="A10" s="31">
        <v>3</v>
      </c>
      <c r="B10" s="41" t="s">
        <v>1</v>
      </c>
      <c r="C10" s="77">
        <v>6</v>
      </c>
      <c r="D10" s="92">
        <v>3347</v>
      </c>
      <c r="E10" s="60">
        <v>281</v>
      </c>
      <c r="F10" s="60">
        <v>1</v>
      </c>
      <c r="G10" s="60">
        <v>6</v>
      </c>
      <c r="H10" s="60"/>
      <c r="I10" s="60"/>
      <c r="J10" s="60"/>
      <c r="K10" s="60">
        <v>3</v>
      </c>
      <c r="L10" s="60"/>
      <c r="M10" s="94">
        <v>3347</v>
      </c>
      <c r="N10" s="79">
        <f t="shared" si="0"/>
        <v>1</v>
      </c>
      <c r="O10" s="49">
        <f t="shared" si="2"/>
        <v>313.5</v>
      </c>
      <c r="P10" s="49">
        <f t="shared" si="3"/>
        <v>1.1</v>
      </c>
      <c r="Q10" s="49">
        <f t="shared" si="4"/>
        <v>6.7</v>
      </c>
      <c r="R10" s="49">
        <f t="shared" si="5"/>
        <v>0</v>
      </c>
      <c r="S10" s="49">
        <f t="shared" si="6"/>
        <v>0</v>
      </c>
      <c r="T10" s="49">
        <f t="shared" si="7"/>
        <v>0</v>
      </c>
      <c r="U10" s="49">
        <f t="shared" si="8"/>
        <v>3.3</v>
      </c>
      <c r="V10" s="49">
        <f t="shared" si="9"/>
        <v>0</v>
      </c>
      <c r="W10" s="49">
        <f t="shared" si="1"/>
        <v>324.6</v>
      </c>
      <c r="X10" s="63"/>
      <c r="Y10" s="63"/>
    </row>
    <row r="11" spans="1:25" s="37" customFormat="1" ht="15.75">
      <c r="A11" s="31">
        <v>4</v>
      </c>
      <c r="B11" s="41" t="s">
        <v>2</v>
      </c>
      <c r="C11" s="77">
        <v>5</v>
      </c>
      <c r="D11" s="92">
        <v>7575</v>
      </c>
      <c r="E11" s="134">
        <v>197</v>
      </c>
      <c r="F11" s="134"/>
      <c r="G11" s="134"/>
      <c r="H11" s="134"/>
      <c r="I11" s="134"/>
      <c r="J11" s="134">
        <v>1</v>
      </c>
      <c r="K11" s="134"/>
      <c r="L11" s="134">
        <v>4</v>
      </c>
      <c r="M11" s="94">
        <v>3347</v>
      </c>
      <c r="N11" s="79">
        <f t="shared" si="0"/>
        <v>2.263</v>
      </c>
      <c r="O11" s="49">
        <f t="shared" si="2"/>
        <v>497.4</v>
      </c>
      <c r="P11" s="49">
        <f t="shared" si="3"/>
        <v>0</v>
      </c>
      <c r="Q11" s="49">
        <f t="shared" si="4"/>
        <v>0</v>
      </c>
      <c r="R11" s="49">
        <f t="shared" si="5"/>
        <v>0</v>
      </c>
      <c r="S11" s="49">
        <f t="shared" si="6"/>
        <v>0</v>
      </c>
      <c r="T11" s="49">
        <f t="shared" si="7"/>
        <v>2.5</v>
      </c>
      <c r="U11" s="49">
        <f t="shared" si="8"/>
        <v>0</v>
      </c>
      <c r="V11" s="49">
        <f t="shared" si="9"/>
        <v>10.1</v>
      </c>
      <c r="W11" s="49">
        <f t="shared" si="1"/>
        <v>510</v>
      </c>
      <c r="X11" s="63"/>
      <c r="Y11" s="63"/>
    </row>
    <row r="12" spans="1:25" s="37" customFormat="1" ht="15.75">
      <c r="A12" s="31">
        <v>5</v>
      </c>
      <c r="B12" s="41" t="s">
        <v>59</v>
      </c>
      <c r="C12" s="77">
        <v>5</v>
      </c>
      <c r="D12" s="92">
        <v>7467</v>
      </c>
      <c r="E12" s="60">
        <v>47</v>
      </c>
      <c r="F12" s="60">
        <v>3</v>
      </c>
      <c r="G12" s="60"/>
      <c r="H12" s="60">
        <v>5</v>
      </c>
      <c r="I12" s="60"/>
      <c r="J12" s="60"/>
      <c r="K12" s="60">
        <v>2</v>
      </c>
      <c r="L12" s="60"/>
      <c r="M12" s="94">
        <v>3347</v>
      </c>
      <c r="N12" s="79">
        <f t="shared" si="0"/>
        <v>2.231</v>
      </c>
      <c r="O12" s="49">
        <f t="shared" si="2"/>
        <v>117</v>
      </c>
      <c r="P12" s="49">
        <f t="shared" si="3"/>
        <v>7.5</v>
      </c>
      <c r="Q12" s="49">
        <f t="shared" si="4"/>
        <v>0</v>
      </c>
      <c r="R12" s="49">
        <f t="shared" si="5"/>
        <v>12.4</v>
      </c>
      <c r="S12" s="49">
        <f t="shared" si="6"/>
        <v>0</v>
      </c>
      <c r="T12" s="49">
        <f t="shared" si="7"/>
        <v>0</v>
      </c>
      <c r="U12" s="49">
        <f t="shared" si="8"/>
        <v>5</v>
      </c>
      <c r="V12" s="49">
        <f t="shared" si="9"/>
        <v>0</v>
      </c>
      <c r="W12" s="49">
        <f t="shared" si="1"/>
        <v>141.9</v>
      </c>
      <c r="X12" s="63"/>
      <c r="Y12" s="63"/>
    </row>
    <row r="13" spans="1:25" s="37" customFormat="1" ht="15.75">
      <c r="A13" s="31">
        <v>6</v>
      </c>
      <c r="B13" s="41" t="s">
        <v>3</v>
      </c>
      <c r="C13" s="77">
        <v>5</v>
      </c>
      <c r="D13" s="92">
        <v>4342</v>
      </c>
      <c r="E13" s="60">
        <v>290</v>
      </c>
      <c r="F13" s="60">
        <v>3</v>
      </c>
      <c r="G13" s="60">
        <v>1</v>
      </c>
      <c r="H13" s="60">
        <v>2</v>
      </c>
      <c r="I13" s="60"/>
      <c r="J13" s="60"/>
      <c r="K13" s="60">
        <v>2</v>
      </c>
      <c r="L13" s="60">
        <v>1</v>
      </c>
      <c r="M13" s="94">
        <v>3347</v>
      </c>
      <c r="N13" s="79">
        <f t="shared" si="0"/>
        <v>1.297</v>
      </c>
      <c r="O13" s="49">
        <f t="shared" si="2"/>
        <v>419.6</v>
      </c>
      <c r="P13" s="49">
        <f t="shared" si="3"/>
        <v>4.3</v>
      </c>
      <c r="Q13" s="49">
        <f t="shared" si="4"/>
        <v>1.4</v>
      </c>
      <c r="R13" s="49">
        <f t="shared" si="5"/>
        <v>2.9</v>
      </c>
      <c r="S13" s="49">
        <f t="shared" si="6"/>
        <v>0</v>
      </c>
      <c r="T13" s="49">
        <f t="shared" si="7"/>
        <v>0</v>
      </c>
      <c r="U13" s="49">
        <f t="shared" si="8"/>
        <v>2.9</v>
      </c>
      <c r="V13" s="49">
        <f t="shared" si="9"/>
        <v>1.4</v>
      </c>
      <c r="W13" s="49">
        <f t="shared" si="1"/>
        <v>432.49999999999994</v>
      </c>
      <c r="X13" s="63"/>
      <c r="Y13" s="63"/>
    </row>
    <row r="14" spans="1:25" s="37" customFormat="1" ht="15.75" customHeight="1">
      <c r="A14" s="31">
        <v>7</v>
      </c>
      <c r="B14" s="41" t="s">
        <v>4</v>
      </c>
      <c r="C14" s="77">
        <v>5</v>
      </c>
      <c r="D14" s="92">
        <v>3715</v>
      </c>
      <c r="E14" s="60">
        <v>349</v>
      </c>
      <c r="F14" s="60"/>
      <c r="G14" s="60"/>
      <c r="H14" s="60">
        <v>3</v>
      </c>
      <c r="I14" s="60"/>
      <c r="J14" s="60"/>
      <c r="K14" s="60"/>
      <c r="L14" s="60">
        <v>2</v>
      </c>
      <c r="M14" s="94">
        <v>3347</v>
      </c>
      <c r="N14" s="79">
        <f t="shared" si="0"/>
        <v>1.11</v>
      </c>
      <c r="O14" s="49">
        <f t="shared" si="2"/>
        <v>432.2</v>
      </c>
      <c r="P14" s="49">
        <f t="shared" si="3"/>
        <v>0</v>
      </c>
      <c r="Q14" s="49">
        <f t="shared" si="4"/>
        <v>0</v>
      </c>
      <c r="R14" s="49">
        <f t="shared" si="5"/>
        <v>3.7</v>
      </c>
      <c r="S14" s="49">
        <f t="shared" si="6"/>
        <v>0</v>
      </c>
      <c r="T14" s="49">
        <f t="shared" si="7"/>
        <v>0</v>
      </c>
      <c r="U14" s="49">
        <f t="shared" si="8"/>
        <v>0</v>
      </c>
      <c r="V14" s="49">
        <f t="shared" si="9"/>
        <v>2.5</v>
      </c>
      <c r="W14" s="49">
        <f t="shared" si="1"/>
        <v>438.4</v>
      </c>
      <c r="X14" s="63"/>
      <c r="Y14" s="63"/>
    </row>
    <row r="15" spans="1:25" s="44" customFormat="1" ht="15.75">
      <c r="A15" s="42">
        <v>8</v>
      </c>
      <c r="B15" s="43" t="s">
        <v>5</v>
      </c>
      <c r="C15" s="77">
        <v>5</v>
      </c>
      <c r="D15" s="92">
        <v>4494</v>
      </c>
      <c r="E15" s="60">
        <v>374</v>
      </c>
      <c r="F15" s="60">
        <v>1</v>
      </c>
      <c r="G15" s="60"/>
      <c r="H15" s="60">
        <v>8</v>
      </c>
      <c r="I15" s="60">
        <v>2</v>
      </c>
      <c r="J15" s="60"/>
      <c r="K15" s="60"/>
      <c r="L15" s="60">
        <v>1</v>
      </c>
      <c r="M15" s="94">
        <v>3347</v>
      </c>
      <c r="N15" s="79">
        <f t="shared" si="0"/>
        <v>1.343</v>
      </c>
      <c r="O15" s="49">
        <f t="shared" si="2"/>
        <v>560.4</v>
      </c>
      <c r="P15" s="49">
        <f t="shared" si="3"/>
        <v>1.5</v>
      </c>
      <c r="Q15" s="49">
        <f t="shared" si="4"/>
        <v>0</v>
      </c>
      <c r="R15" s="49">
        <f t="shared" si="5"/>
        <v>12</v>
      </c>
      <c r="S15" s="49">
        <f t="shared" si="6"/>
        <v>3</v>
      </c>
      <c r="T15" s="49">
        <f t="shared" si="7"/>
        <v>0</v>
      </c>
      <c r="U15" s="49">
        <f t="shared" si="8"/>
        <v>0</v>
      </c>
      <c r="V15" s="49">
        <f t="shared" si="9"/>
        <v>1.5</v>
      </c>
      <c r="W15" s="49">
        <f t="shared" si="1"/>
        <v>578.4</v>
      </c>
      <c r="X15" s="63"/>
      <c r="Y15" s="63"/>
    </row>
    <row r="16" spans="1:25" s="37" customFormat="1" ht="15.75">
      <c r="A16" s="31">
        <v>9</v>
      </c>
      <c r="B16" s="41" t="s">
        <v>6</v>
      </c>
      <c r="C16" s="77">
        <v>5</v>
      </c>
      <c r="D16" s="92">
        <v>33330</v>
      </c>
      <c r="E16" s="60">
        <v>18</v>
      </c>
      <c r="F16" s="60"/>
      <c r="G16" s="60"/>
      <c r="H16" s="60"/>
      <c r="I16" s="60"/>
      <c r="J16" s="60"/>
      <c r="K16" s="60"/>
      <c r="L16" s="60"/>
      <c r="M16" s="94">
        <v>3347</v>
      </c>
      <c r="N16" s="79">
        <f t="shared" si="0"/>
        <v>9.958</v>
      </c>
      <c r="O16" s="49">
        <f t="shared" si="2"/>
        <v>200</v>
      </c>
      <c r="P16" s="49">
        <f t="shared" si="3"/>
        <v>0</v>
      </c>
      <c r="Q16" s="49">
        <f t="shared" si="4"/>
        <v>0</v>
      </c>
      <c r="R16" s="49">
        <f t="shared" si="5"/>
        <v>0</v>
      </c>
      <c r="S16" s="49">
        <f t="shared" si="6"/>
        <v>0</v>
      </c>
      <c r="T16" s="49">
        <f t="shared" si="7"/>
        <v>0</v>
      </c>
      <c r="U16" s="49">
        <f t="shared" si="8"/>
        <v>0</v>
      </c>
      <c r="V16" s="49">
        <f t="shared" si="9"/>
        <v>0</v>
      </c>
      <c r="W16" s="49">
        <f t="shared" si="1"/>
        <v>200</v>
      </c>
      <c r="X16" s="63"/>
      <c r="Y16" s="63"/>
    </row>
    <row r="17" spans="1:25" s="37" customFormat="1" ht="15.75">
      <c r="A17" s="42">
        <v>10</v>
      </c>
      <c r="B17" s="32" t="s">
        <v>7</v>
      </c>
      <c r="C17" s="77">
        <v>5</v>
      </c>
      <c r="D17" s="92">
        <v>15948</v>
      </c>
      <c r="E17" s="60">
        <v>75</v>
      </c>
      <c r="F17" s="60"/>
      <c r="G17" s="60"/>
      <c r="H17" s="60"/>
      <c r="I17" s="60"/>
      <c r="J17" s="60"/>
      <c r="K17" s="60">
        <v>1</v>
      </c>
      <c r="L17" s="60">
        <v>1</v>
      </c>
      <c r="M17" s="94">
        <v>3347</v>
      </c>
      <c r="N17" s="79">
        <f t="shared" si="0"/>
        <v>4.765</v>
      </c>
      <c r="O17" s="49">
        <f t="shared" si="2"/>
        <v>398.7</v>
      </c>
      <c r="P17" s="49">
        <f t="shared" si="3"/>
        <v>0</v>
      </c>
      <c r="Q17" s="49">
        <f t="shared" si="4"/>
        <v>0</v>
      </c>
      <c r="R17" s="49">
        <f t="shared" si="5"/>
        <v>0</v>
      </c>
      <c r="S17" s="49">
        <f t="shared" si="6"/>
        <v>0</v>
      </c>
      <c r="T17" s="49">
        <f t="shared" si="7"/>
        <v>0</v>
      </c>
      <c r="U17" s="49">
        <f t="shared" si="8"/>
        <v>5.3</v>
      </c>
      <c r="V17" s="49">
        <f t="shared" si="9"/>
        <v>5.3</v>
      </c>
      <c r="W17" s="49">
        <f t="shared" si="1"/>
        <v>409.3</v>
      </c>
      <c r="X17" s="63"/>
      <c r="Y17" s="63"/>
    </row>
    <row r="18" spans="1:25" s="37" customFormat="1" ht="15.75">
      <c r="A18" s="31">
        <v>11</v>
      </c>
      <c r="B18" s="32" t="s">
        <v>8</v>
      </c>
      <c r="C18" s="77">
        <v>5</v>
      </c>
      <c r="D18" s="92">
        <v>13154</v>
      </c>
      <c r="E18" s="60">
        <v>104</v>
      </c>
      <c r="F18" s="60">
        <v>1</v>
      </c>
      <c r="G18" s="60"/>
      <c r="H18" s="60"/>
      <c r="I18" s="60"/>
      <c r="J18" s="60"/>
      <c r="K18" s="60">
        <v>1</v>
      </c>
      <c r="L18" s="60"/>
      <c r="M18" s="94">
        <v>3347</v>
      </c>
      <c r="N18" s="79">
        <f t="shared" si="0"/>
        <v>3.93</v>
      </c>
      <c r="O18" s="49">
        <f t="shared" si="2"/>
        <v>456</v>
      </c>
      <c r="P18" s="49">
        <f t="shared" si="3"/>
        <v>4.4</v>
      </c>
      <c r="Q18" s="49">
        <f t="shared" si="4"/>
        <v>0</v>
      </c>
      <c r="R18" s="49">
        <f t="shared" si="5"/>
        <v>0</v>
      </c>
      <c r="S18" s="49">
        <f t="shared" si="6"/>
        <v>0</v>
      </c>
      <c r="T18" s="49">
        <f t="shared" si="7"/>
        <v>0</v>
      </c>
      <c r="U18" s="49">
        <f t="shared" si="8"/>
        <v>4.4</v>
      </c>
      <c r="V18" s="49">
        <f t="shared" si="9"/>
        <v>0</v>
      </c>
      <c r="W18" s="49">
        <f t="shared" si="1"/>
        <v>464.79999999999995</v>
      </c>
      <c r="X18" s="63"/>
      <c r="Y18" s="63"/>
    </row>
    <row r="19" spans="1:25" s="37" customFormat="1" ht="15.75">
      <c r="A19" s="42">
        <v>12</v>
      </c>
      <c r="B19" s="32" t="s">
        <v>9</v>
      </c>
      <c r="C19" s="77">
        <v>5</v>
      </c>
      <c r="D19" s="92">
        <v>15608</v>
      </c>
      <c r="E19" s="60">
        <v>103</v>
      </c>
      <c r="F19" s="60"/>
      <c r="G19" s="60"/>
      <c r="H19" s="60"/>
      <c r="I19" s="60"/>
      <c r="J19" s="60"/>
      <c r="K19" s="60">
        <v>3</v>
      </c>
      <c r="L19" s="60"/>
      <c r="M19" s="94">
        <v>3347</v>
      </c>
      <c r="N19" s="79">
        <f t="shared" si="0"/>
        <v>4.663</v>
      </c>
      <c r="O19" s="49">
        <f t="shared" si="2"/>
        <v>535.8</v>
      </c>
      <c r="P19" s="49">
        <f t="shared" si="3"/>
        <v>0</v>
      </c>
      <c r="Q19" s="49">
        <f t="shared" si="4"/>
        <v>0</v>
      </c>
      <c r="R19" s="49">
        <f t="shared" si="5"/>
        <v>0</v>
      </c>
      <c r="S19" s="49">
        <f t="shared" si="6"/>
        <v>0</v>
      </c>
      <c r="T19" s="49">
        <f t="shared" si="7"/>
        <v>0</v>
      </c>
      <c r="U19" s="49">
        <f t="shared" si="8"/>
        <v>15.6</v>
      </c>
      <c r="V19" s="49">
        <f t="shared" si="9"/>
        <v>0</v>
      </c>
      <c r="W19" s="49">
        <f t="shared" si="1"/>
        <v>551.4</v>
      </c>
      <c r="X19" s="63"/>
      <c r="Y19" s="63"/>
    </row>
    <row r="20" spans="1:25" s="37" customFormat="1" ht="15.75">
      <c r="A20" s="31">
        <v>13</v>
      </c>
      <c r="B20" s="32" t="s">
        <v>10</v>
      </c>
      <c r="C20" s="77">
        <v>5</v>
      </c>
      <c r="D20" s="92">
        <v>7136</v>
      </c>
      <c r="E20" s="60">
        <v>305</v>
      </c>
      <c r="F20" s="60"/>
      <c r="G20" s="60"/>
      <c r="H20" s="60"/>
      <c r="I20" s="60"/>
      <c r="J20" s="60"/>
      <c r="K20" s="60">
        <v>6</v>
      </c>
      <c r="L20" s="60"/>
      <c r="M20" s="94">
        <v>3347</v>
      </c>
      <c r="N20" s="79">
        <f t="shared" si="0"/>
        <v>2.132</v>
      </c>
      <c r="O20" s="49">
        <f t="shared" si="2"/>
        <v>725.5</v>
      </c>
      <c r="P20" s="49">
        <f t="shared" si="3"/>
        <v>0</v>
      </c>
      <c r="Q20" s="49">
        <f t="shared" si="4"/>
        <v>0</v>
      </c>
      <c r="R20" s="49">
        <f t="shared" si="5"/>
        <v>0</v>
      </c>
      <c r="S20" s="49">
        <f t="shared" si="6"/>
        <v>0</v>
      </c>
      <c r="T20" s="49">
        <f t="shared" si="7"/>
        <v>0</v>
      </c>
      <c r="U20" s="49">
        <f t="shared" si="8"/>
        <v>14.3</v>
      </c>
      <c r="V20" s="49">
        <f t="shared" si="9"/>
        <v>0</v>
      </c>
      <c r="W20" s="49">
        <f t="shared" si="1"/>
        <v>739.8</v>
      </c>
      <c r="X20" s="63"/>
      <c r="Y20" s="63"/>
    </row>
    <row r="21" spans="1:25" s="37" customFormat="1" ht="19.5" customHeight="1">
      <c r="A21" s="42">
        <v>14</v>
      </c>
      <c r="B21" s="32" t="s">
        <v>11</v>
      </c>
      <c r="C21" s="77">
        <v>5</v>
      </c>
      <c r="D21" s="92">
        <v>29224</v>
      </c>
      <c r="E21" s="60">
        <v>41</v>
      </c>
      <c r="F21" s="60"/>
      <c r="G21" s="60"/>
      <c r="H21" s="60">
        <v>1</v>
      </c>
      <c r="I21" s="60"/>
      <c r="J21" s="60"/>
      <c r="K21" s="60"/>
      <c r="L21" s="60">
        <v>1</v>
      </c>
      <c r="M21" s="94">
        <v>3347</v>
      </c>
      <c r="N21" s="79">
        <f t="shared" si="0"/>
        <v>8.731</v>
      </c>
      <c r="O21" s="49">
        <f t="shared" si="2"/>
        <v>399.4</v>
      </c>
      <c r="P21" s="49">
        <f t="shared" si="3"/>
        <v>0</v>
      </c>
      <c r="Q21" s="49">
        <f t="shared" si="4"/>
        <v>0</v>
      </c>
      <c r="R21" s="49">
        <f t="shared" si="5"/>
        <v>9.7</v>
      </c>
      <c r="S21" s="49">
        <f t="shared" si="6"/>
        <v>0</v>
      </c>
      <c r="T21" s="49">
        <f t="shared" si="7"/>
        <v>0</v>
      </c>
      <c r="U21" s="49">
        <f t="shared" si="8"/>
        <v>0</v>
      </c>
      <c r="V21" s="49">
        <f t="shared" si="9"/>
        <v>9.7</v>
      </c>
      <c r="W21" s="49">
        <f t="shared" si="1"/>
        <v>418.79999999999995</v>
      </c>
      <c r="X21" s="63"/>
      <c r="Y21" s="63"/>
    </row>
    <row r="22" spans="1:25" s="37" customFormat="1" ht="15.75">
      <c r="A22" s="31">
        <v>15</v>
      </c>
      <c r="B22" s="32" t="s">
        <v>12</v>
      </c>
      <c r="C22" s="77">
        <v>5</v>
      </c>
      <c r="D22" s="92">
        <v>8754</v>
      </c>
      <c r="E22" s="60">
        <v>195</v>
      </c>
      <c r="F22" s="60">
        <v>2</v>
      </c>
      <c r="G22" s="60"/>
      <c r="H22" s="60">
        <v>1</v>
      </c>
      <c r="I22" s="60">
        <v>1</v>
      </c>
      <c r="J22" s="60"/>
      <c r="K22" s="60">
        <v>1</v>
      </c>
      <c r="L22" s="60"/>
      <c r="M22" s="94">
        <v>3347</v>
      </c>
      <c r="N22" s="79">
        <f t="shared" si="0"/>
        <v>2.615</v>
      </c>
      <c r="O22" s="49">
        <f t="shared" si="2"/>
        <v>568.9</v>
      </c>
      <c r="P22" s="49">
        <f t="shared" si="3"/>
        <v>5.8</v>
      </c>
      <c r="Q22" s="49">
        <f t="shared" si="4"/>
        <v>0</v>
      </c>
      <c r="R22" s="49">
        <f t="shared" si="5"/>
        <v>2.9</v>
      </c>
      <c r="S22" s="49">
        <f t="shared" si="6"/>
        <v>2.9</v>
      </c>
      <c r="T22" s="49">
        <f t="shared" si="7"/>
        <v>0</v>
      </c>
      <c r="U22" s="49">
        <f t="shared" si="8"/>
        <v>2.9</v>
      </c>
      <c r="V22" s="49">
        <f t="shared" si="9"/>
        <v>0</v>
      </c>
      <c r="W22" s="49">
        <f t="shared" si="1"/>
        <v>583.3999999999999</v>
      </c>
      <c r="X22" s="63"/>
      <c r="Y22" s="63"/>
    </row>
    <row r="23" spans="1:25" s="37" customFormat="1" ht="15.75" customHeight="1">
      <c r="A23" s="42">
        <v>16</v>
      </c>
      <c r="B23" s="32" t="s">
        <v>13</v>
      </c>
      <c r="C23" s="77">
        <v>5</v>
      </c>
      <c r="D23" s="92">
        <v>24475</v>
      </c>
      <c r="E23" s="60">
        <v>70</v>
      </c>
      <c r="F23" s="60"/>
      <c r="G23" s="60"/>
      <c r="H23" s="60">
        <v>5</v>
      </c>
      <c r="I23" s="60">
        <v>1</v>
      </c>
      <c r="J23" s="60"/>
      <c r="K23" s="60">
        <v>1</v>
      </c>
      <c r="L23" s="60"/>
      <c r="M23" s="94">
        <v>3347</v>
      </c>
      <c r="N23" s="79">
        <f t="shared" si="0"/>
        <v>7.313</v>
      </c>
      <c r="O23" s="49">
        <f t="shared" si="2"/>
        <v>571.1</v>
      </c>
      <c r="P23" s="49">
        <f t="shared" si="3"/>
        <v>0</v>
      </c>
      <c r="Q23" s="49">
        <f t="shared" si="4"/>
        <v>0</v>
      </c>
      <c r="R23" s="49">
        <f t="shared" si="5"/>
        <v>40.8</v>
      </c>
      <c r="S23" s="49">
        <f t="shared" si="6"/>
        <v>8.2</v>
      </c>
      <c r="T23" s="49">
        <f t="shared" si="7"/>
        <v>0</v>
      </c>
      <c r="U23" s="49">
        <f t="shared" si="8"/>
        <v>8.2</v>
      </c>
      <c r="V23" s="49">
        <f t="shared" si="9"/>
        <v>0</v>
      </c>
      <c r="W23" s="49">
        <f t="shared" si="1"/>
        <v>628.3000000000001</v>
      </c>
      <c r="X23" s="63"/>
      <c r="Y23" s="63"/>
    </row>
    <row r="24" spans="1:25" s="37" customFormat="1" ht="19.5" customHeight="1">
      <c r="A24" s="31">
        <v>17</v>
      </c>
      <c r="B24" s="32" t="s">
        <v>14</v>
      </c>
      <c r="C24" s="77">
        <v>5</v>
      </c>
      <c r="D24" s="92">
        <v>56989</v>
      </c>
      <c r="E24" s="60">
        <v>12</v>
      </c>
      <c r="F24" s="135"/>
      <c r="G24" s="135"/>
      <c r="H24" s="135"/>
      <c r="I24" s="135"/>
      <c r="J24" s="135"/>
      <c r="K24" s="135"/>
      <c r="L24" s="135"/>
      <c r="M24" s="94">
        <v>3347</v>
      </c>
      <c r="N24" s="79">
        <f t="shared" si="0"/>
        <v>17.027</v>
      </c>
      <c r="O24" s="49">
        <f t="shared" si="2"/>
        <v>228</v>
      </c>
      <c r="P24" s="49">
        <f t="shared" si="3"/>
        <v>0</v>
      </c>
      <c r="Q24" s="49">
        <f t="shared" si="4"/>
        <v>0</v>
      </c>
      <c r="R24" s="49">
        <f t="shared" si="5"/>
        <v>0</v>
      </c>
      <c r="S24" s="49">
        <f t="shared" si="6"/>
        <v>0</v>
      </c>
      <c r="T24" s="49">
        <f t="shared" si="7"/>
        <v>0</v>
      </c>
      <c r="U24" s="49">
        <f t="shared" si="8"/>
        <v>0</v>
      </c>
      <c r="V24" s="49">
        <f t="shared" si="9"/>
        <v>0</v>
      </c>
      <c r="W24" s="49">
        <f t="shared" si="1"/>
        <v>228</v>
      </c>
      <c r="X24" s="63"/>
      <c r="Y24" s="63"/>
    </row>
    <row r="25" spans="1:25" s="37" customFormat="1" ht="15.75">
      <c r="A25" s="42">
        <v>18</v>
      </c>
      <c r="B25" s="32" t="s">
        <v>15</v>
      </c>
      <c r="C25" s="77">
        <v>5</v>
      </c>
      <c r="D25" s="92">
        <v>21271</v>
      </c>
      <c r="E25" s="60">
        <v>29</v>
      </c>
      <c r="F25" s="60"/>
      <c r="G25" s="60"/>
      <c r="H25" s="60">
        <v>3</v>
      </c>
      <c r="I25" s="60">
        <v>1</v>
      </c>
      <c r="J25" s="60"/>
      <c r="K25" s="60">
        <v>1</v>
      </c>
      <c r="L25" s="60"/>
      <c r="M25" s="94">
        <v>3347</v>
      </c>
      <c r="N25" s="79">
        <f t="shared" si="0"/>
        <v>6.355</v>
      </c>
      <c r="O25" s="49">
        <f t="shared" si="2"/>
        <v>205.6</v>
      </c>
      <c r="P25" s="49">
        <f t="shared" si="3"/>
        <v>0</v>
      </c>
      <c r="Q25" s="49">
        <f t="shared" si="4"/>
        <v>0</v>
      </c>
      <c r="R25" s="49">
        <f t="shared" si="5"/>
        <v>21.3</v>
      </c>
      <c r="S25" s="49">
        <f t="shared" si="6"/>
        <v>7.1</v>
      </c>
      <c r="T25" s="49">
        <f t="shared" si="7"/>
        <v>0</v>
      </c>
      <c r="U25" s="49">
        <f t="shared" si="8"/>
        <v>7.1</v>
      </c>
      <c r="V25" s="49">
        <f t="shared" si="9"/>
        <v>0</v>
      </c>
      <c r="W25" s="49">
        <f t="shared" si="1"/>
        <v>241.1</v>
      </c>
      <c r="X25" s="63"/>
      <c r="Y25" s="63"/>
    </row>
    <row r="26" spans="1:25" s="37" customFormat="1" ht="21" customHeight="1">
      <c r="A26" s="31">
        <v>19</v>
      </c>
      <c r="B26" s="32" t="s">
        <v>16</v>
      </c>
      <c r="C26" s="77">
        <v>5</v>
      </c>
      <c r="D26" s="92">
        <v>15687</v>
      </c>
      <c r="E26" s="60">
        <v>118</v>
      </c>
      <c r="F26" s="60"/>
      <c r="G26" s="60"/>
      <c r="H26" s="60">
        <v>1</v>
      </c>
      <c r="I26" s="60"/>
      <c r="J26" s="60"/>
      <c r="K26" s="60"/>
      <c r="L26" s="60">
        <v>2</v>
      </c>
      <c r="M26" s="94">
        <v>3347</v>
      </c>
      <c r="N26" s="79">
        <f t="shared" si="0"/>
        <v>4.687</v>
      </c>
      <c r="O26" s="49">
        <f t="shared" si="2"/>
        <v>617</v>
      </c>
      <c r="P26" s="49">
        <f t="shared" si="3"/>
        <v>0</v>
      </c>
      <c r="Q26" s="49">
        <f t="shared" si="4"/>
        <v>0</v>
      </c>
      <c r="R26" s="49">
        <f t="shared" si="5"/>
        <v>5.2</v>
      </c>
      <c r="S26" s="49">
        <f t="shared" si="6"/>
        <v>0</v>
      </c>
      <c r="T26" s="49">
        <f t="shared" si="7"/>
        <v>0</v>
      </c>
      <c r="U26" s="49">
        <f t="shared" si="8"/>
        <v>0</v>
      </c>
      <c r="V26" s="49">
        <f t="shared" si="9"/>
        <v>10.5</v>
      </c>
      <c r="W26" s="49">
        <f t="shared" si="1"/>
        <v>632.7</v>
      </c>
      <c r="X26" s="63"/>
      <c r="Y26" s="63"/>
    </row>
    <row r="27" spans="1:25" s="37" customFormat="1" ht="15.75">
      <c r="A27" s="42">
        <v>20</v>
      </c>
      <c r="B27" s="32" t="s">
        <v>17</v>
      </c>
      <c r="C27" s="77">
        <v>5</v>
      </c>
      <c r="D27" s="92">
        <v>6204</v>
      </c>
      <c r="E27" s="60">
        <v>204</v>
      </c>
      <c r="F27" s="60">
        <v>2</v>
      </c>
      <c r="G27" s="60"/>
      <c r="H27" s="60">
        <v>2</v>
      </c>
      <c r="I27" s="60"/>
      <c r="J27" s="60"/>
      <c r="K27" s="60">
        <v>1</v>
      </c>
      <c r="L27" s="60">
        <v>1</v>
      </c>
      <c r="M27" s="94">
        <v>3347</v>
      </c>
      <c r="N27" s="79">
        <f t="shared" si="0"/>
        <v>1.854</v>
      </c>
      <c r="O27" s="49">
        <f t="shared" si="2"/>
        <v>422</v>
      </c>
      <c r="P27" s="49">
        <f t="shared" si="3"/>
        <v>4.1</v>
      </c>
      <c r="Q27" s="49">
        <f t="shared" si="4"/>
        <v>0</v>
      </c>
      <c r="R27" s="49">
        <f t="shared" si="5"/>
        <v>4.1</v>
      </c>
      <c r="S27" s="49">
        <f t="shared" si="6"/>
        <v>0</v>
      </c>
      <c r="T27" s="49">
        <f t="shared" si="7"/>
        <v>0</v>
      </c>
      <c r="U27" s="49">
        <f t="shared" si="8"/>
        <v>2.1</v>
      </c>
      <c r="V27" s="49">
        <f t="shared" si="9"/>
        <v>2.1</v>
      </c>
      <c r="W27" s="49">
        <f t="shared" si="1"/>
        <v>434.4000000000001</v>
      </c>
      <c r="X27" s="63"/>
      <c r="Y27" s="63"/>
    </row>
    <row r="28" spans="1:25" s="37" customFormat="1" ht="21.75" customHeight="1">
      <c r="A28" s="31">
        <v>21</v>
      </c>
      <c r="B28" s="32" t="s">
        <v>18</v>
      </c>
      <c r="C28" s="77">
        <v>5</v>
      </c>
      <c r="D28" s="92">
        <v>36770</v>
      </c>
      <c r="E28" s="60">
        <v>28</v>
      </c>
      <c r="F28" s="60">
        <v>1</v>
      </c>
      <c r="G28" s="60">
        <v>2</v>
      </c>
      <c r="H28" s="60"/>
      <c r="I28" s="60"/>
      <c r="J28" s="60"/>
      <c r="K28" s="60"/>
      <c r="L28" s="60"/>
      <c r="M28" s="94">
        <v>3347</v>
      </c>
      <c r="N28" s="79">
        <f t="shared" si="0"/>
        <v>10.986</v>
      </c>
      <c r="O28" s="49">
        <f t="shared" si="2"/>
        <v>343.2</v>
      </c>
      <c r="P28" s="49">
        <f t="shared" si="3"/>
        <v>12.3</v>
      </c>
      <c r="Q28" s="49">
        <f t="shared" si="4"/>
        <v>24.5</v>
      </c>
      <c r="R28" s="49">
        <f t="shared" si="5"/>
        <v>0</v>
      </c>
      <c r="S28" s="49">
        <f t="shared" si="6"/>
        <v>0</v>
      </c>
      <c r="T28" s="49">
        <f t="shared" si="7"/>
        <v>0</v>
      </c>
      <c r="U28" s="49">
        <f t="shared" si="8"/>
        <v>0</v>
      </c>
      <c r="V28" s="49">
        <f t="shared" si="9"/>
        <v>0</v>
      </c>
      <c r="W28" s="49">
        <f t="shared" si="1"/>
        <v>380</v>
      </c>
      <c r="X28" s="63"/>
      <c r="Y28" s="63"/>
    </row>
    <row r="29" spans="1:25" s="37" customFormat="1" ht="15" customHeight="1">
      <c r="A29" s="42">
        <v>22</v>
      </c>
      <c r="B29" s="32" t="s">
        <v>19</v>
      </c>
      <c r="C29" s="77">
        <v>5</v>
      </c>
      <c r="D29" s="92">
        <v>13269</v>
      </c>
      <c r="E29" s="60">
        <v>122</v>
      </c>
      <c r="F29" s="60"/>
      <c r="G29" s="60">
        <v>1</v>
      </c>
      <c r="H29" s="60"/>
      <c r="I29" s="60">
        <v>1</v>
      </c>
      <c r="J29" s="60"/>
      <c r="K29" s="60">
        <v>3</v>
      </c>
      <c r="L29" s="60"/>
      <c r="M29" s="94">
        <v>3347</v>
      </c>
      <c r="N29" s="79">
        <f t="shared" si="0"/>
        <v>3.964</v>
      </c>
      <c r="O29" s="49">
        <f t="shared" si="2"/>
        <v>539.5</v>
      </c>
      <c r="P29" s="49">
        <f t="shared" si="3"/>
        <v>0</v>
      </c>
      <c r="Q29" s="49">
        <f t="shared" si="4"/>
        <v>4.4</v>
      </c>
      <c r="R29" s="49">
        <f t="shared" si="5"/>
        <v>0</v>
      </c>
      <c r="S29" s="49">
        <f t="shared" si="6"/>
        <v>4.4</v>
      </c>
      <c r="T29" s="49">
        <f t="shared" si="7"/>
        <v>0</v>
      </c>
      <c r="U29" s="49">
        <f t="shared" si="8"/>
        <v>13.3</v>
      </c>
      <c r="V29" s="49">
        <f t="shared" si="9"/>
        <v>0</v>
      </c>
      <c r="W29" s="49">
        <f t="shared" si="1"/>
        <v>561.5999999999999</v>
      </c>
      <c r="X29" s="63"/>
      <c r="Y29" s="63"/>
    </row>
    <row r="30" spans="1:25" s="37" customFormat="1" ht="18.75" customHeight="1">
      <c r="A30" s="31">
        <v>23</v>
      </c>
      <c r="B30" s="32" t="s">
        <v>20</v>
      </c>
      <c r="C30" s="77">
        <v>6</v>
      </c>
      <c r="D30" s="92">
        <v>28637</v>
      </c>
      <c r="E30" s="60">
        <v>32</v>
      </c>
      <c r="F30" s="60">
        <v>1</v>
      </c>
      <c r="G30" s="60"/>
      <c r="H30" s="60"/>
      <c r="I30" s="60"/>
      <c r="J30" s="60"/>
      <c r="K30" s="60"/>
      <c r="L30" s="60"/>
      <c r="M30" s="94">
        <v>3347</v>
      </c>
      <c r="N30" s="79">
        <f t="shared" si="0"/>
        <v>8.556</v>
      </c>
      <c r="O30" s="49">
        <f t="shared" si="2"/>
        <v>305.5</v>
      </c>
      <c r="P30" s="49">
        <f t="shared" si="3"/>
        <v>9.5</v>
      </c>
      <c r="Q30" s="49">
        <f t="shared" si="4"/>
        <v>0</v>
      </c>
      <c r="R30" s="49">
        <f t="shared" si="5"/>
        <v>0</v>
      </c>
      <c r="S30" s="49">
        <f t="shared" si="6"/>
        <v>0</v>
      </c>
      <c r="T30" s="49">
        <f t="shared" si="7"/>
        <v>0</v>
      </c>
      <c r="U30" s="49">
        <f t="shared" si="8"/>
        <v>0</v>
      </c>
      <c r="V30" s="49">
        <f t="shared" si="9"/>
        <v>0</v>
      </c>
      <c r="W30" s="49">
        <f t="shared" si="1"/>
        <v>315</v>
      </c>
      <c r="X30" s="63"/>
      <c r="Y30" s="63"/>
    </row>
    <row r="31" spans="1:25" s="37" customFormat="1" ht="15.75">
      <c r="A31" s="42">
        <v>24</v>
      </c>
      <c r="B31" s="32" t="s">
        <v>21</v>
      </c>
      <c r="C31" s="77">
        <v>5</v>
      </c>
      <c r="D31" s="92">
        <v>46500</v>
      </c>
      <c r="E31" s="60">
        <v>14</v>
      </c>
      <c r="F31" s="60"/>
      <c r="G31" s="60"/>
      <c r="H31" s="60"/>
      <c r="I31" s="60"/>
      <c r="J31" s="60"/>
      <c r="K31" s="60"/>
      <c r="L31" s="60"/>
      <c r="M31" s="94">
        <v>3347</v>
      </c>
      <c r="N31" s="79">
        <f t="shared" si="0"/>
        <v>13.893</v>
      </c>
      <c r="O31" s="49">
        <f t="shared" si="2"/>
        <v>217</v>
      </c>
      <c r="P31" s="49">
        <f t="shared" si="3"/>
        <v>0</v>
      </c>
      <c r="Q31" s="49">
        <f t="shared" si="4"/>
        <v>0</v>
      </c>
      <c r="R31" s="49">
        <f t="shared" si="5"/>
        <v>0</v>
      </c>
      <c r="S31" s="49">
        <f t="shared" si="6"/>
        <v>0</v>
      </c>
      <c r="T31" s="49">
        <f t="shared" si="7"/>
        <v>0</v>
      </c>
      <c r="U31" s="49">
        <f t="shared" si="8"/>
        <v>0</v>
      </c>
      <c r="V31" s="49">
        <f t="shared" si="9"/>
        <v>0</v>
      </c>
      <c r="W31" s="49">
        <f t="shared" si="1"/>
        <v>217</v>
      </c>
      <c r="X31" s="63"/>
      <c r="Y31" s="63"/>
    </row>
    <row r="32" spans="1:25" s="37" customFormat="1" ht="15.75">
      <c r="A32" s="31">
        <v>25</v>
      </c>
      <c r="B32" s="32" t="s">
        <v>22</v>
      </c>
      <c r="C32" s="77">
        <v>6</v>
      </c>
      <c r="D32" s="92">
        <v>67373</v>
      </c>
      <c r="E32" s="60">
        <v>13</v>
      </c>
      <c r="F32" s="60"/>
      <c r="G32" s="60"/>
      <c r="H32" s="60"/>
      <c r="I32" s="60"/>
      <c r="J32" s="60"/>
      <c r="K32" s="60"/>
      <c r="L32" s="60"/>
      <c r="M32" s="94">
        <v>3347</v>
      </c>
      <c r="N32" s="79">
        <f t="shared" si="0"/>
        <v>20.129</v>
      </c>
      <c r="O32" s="49">
        <f t="shared" si="2"/>
        <v>291.9</v>
      </c>
      <c r="P32" s="49">
        <f t="shared" si="3"/>
        <v>0</v>
      </c>
      <c r="Q32" s="49">
        <f t="shared" si="4"/>
        <v>0</v>
      </c>
      <c r="R32" s="49">
        <f t="shared" si="5"/>
        <v>0</v>
      </c>
      <c r="S32" s="49">
        <f t="shared" si="6"/>
        <v>0</v>
      </c>
      <c r="T32" s="49">
        <f t="shared" si="7"/>
        <v>0</v>
      </c>
      <c r="U32" s="49">
        <f t="shared" si="8"/>
        <v>0</v>
      </c>
      <c r="V32" s="49">
        <f t="shared" si="9"/>
        <v>0</v>
      </c>
      <c r="W32" s="49">
        <f t="shared" si="1"/>
        <v>291.9</v>
      </c>
      <c r="X32" s="63"/>
      <c r="Y32" s="63"/>
    </row>
    <row r="33" spans="1:25" s="37" customFormat="1" ht="18" customHeight="1">
      <c r="A33" s="42">
        <v>26</v>
      </c>
      <c r="B33" s="32" t="s">
        <v>23</v>
      </c>
      <c r="C33" s="77">
        <v>5</v>
      </c>
      <c r="D33" s="92">
        <v>28921</v>
      </c>
      <c r="E33" s="60">
        <v>45</v>
      </c>
      <c r="F33" s="60"/>
      <c r="G33" s="60"/>
      <c r="H33" s="60"/>
      <c r="I33" s="60"/>
      <c r="J33" s="60"/>
      <c r="K33" s="60">
        <v>1</v>
      </c>
      <c r="L33" s="60"/>
      <c r="M33" s="94">
        <v>3347</v>
      </c>
      <c r="N33" s="79">
        <f t="shared" si="0"/>
        <v>8.641</v>
      </c>
      <c r="O33" s="49">
        <f t="shared" si="2"/>
        <v>433.8</v>
      </c>
      <c r="P33" s="49">
        <f t="shared" si="3"/>
        <v>0</v>
      </c>
      <c r="Q33" s="49">
        <f t="shared" si="4"/>
        <v>0</v>
      </c>
      <c r="R33" s="49">
        <f t="shared" si="5"/>
        <v>0</v>
      </c>
      <c r="S33" s="49">
        <f t="shared" si="6"/>
        <v>0</v>
      </c>
      <c r="T33" s="49">
        <f t="shared" si="7"/>
        <v>0</v>
      </c>
      <c r="U33" s="49">
        <f t="shared" si="8"/>
        <v>9.6</v>
      </c>
      <c r="V33" s="49">
        <f t="shared" si="9"/>
        <v>0</v>
      </c>
      <c r="W33" s="49">
        <f t="shared" si="1"/>
        <v>443.40000000000003</v>
      </c>
      <c r="X33" s="63"/>
      <c r="Y33" s="63"/>
    </row>
    <row r="34" spans="1:25" s="37" customFormat="1" ht="24" customHeight="1">
      <c r="A34" s="31">
        <v>27</v>
      </c>
      <c r="B34" s="32" t="s">
        <v>24</v>
      </c>
      <c r="C34" s="77">
        <v>5</v>
      </c>
      <c r="D34" s="92">
        <v>25064</v>
      </c>
      <c r="E34" s="60">
        <v>55</v>
      </c>
      <c r="F34" s="60"/>
      <c r="G34" s="60"/>
      <c r="H34" s="60"/>
      <c r="I34" s="60"/>
      <c r="J34" s="60"/>
      <c r="K34" s="60"/>
      <c r="L34" s="60"/>
      <c r="M34" s="94">
        <v>3347</v>
      </c>
      <c r="N34" s="79">
        <f t="shared" si="0"/>
        <v>7.488</v>
      </c>
      <c r="O34" s="49">
        <f t="shared" si="2"/>
        <v>459.5</v>
      </c>
      <c r="P34" s="49">
        <f t="shared" si="3"/>
        <v>0</v>
      </c>
      <c r="Q34" s="49">
        <f t="shared" si="4"/>
        <v>0</v>
      </c>
      <c r="R34" s="49">
        <f t="shared" si="5"/>
        <v>0</v>
      </c>
      <c r="S34" s="49">
        <f t="shared" si="6"/>
        <v>0</v>
      </c>
      <c r="T34" s="49">
        <f t="shared" si="7"/>
        <v>0</v>
      </c>
      <c r="U34" s="49">
        <f t="shared" si="8"/>
        <v>0</v>
      </c>
      <c r="V34" s="49">
        <f t="shared" si="9"/>
        <v>0</v>
      </c>
      <c r="W34" s="49">
        <f t="shared" si="1"/>
        <v>459.5</v>
      </c>
      <c r="X34" s="63"/>
      <c r="Y34" s="63"/>
    </row>
    <row r="35" spans="1:25" s="37" customFormat="1" ht="18" customHeight="1">
      <c r="A35" s="42">
        <v>28</v>
      </c>
      <c r="B35" s="32" t="s">
        <v>25</v>
      </c>
      <c r="C35" s="77">
        <v>5</v>
      </c>
      <c r="D35" s="92">
        <v>48753</v>
      </c>
      <c r="E35" s="60">
        <v>20</v>
      </c>
      <c r="F35" s="60"/>
      <c r="G35" s="60"/>
      <c r="H35" s="60">
        <v>1</v>
      </c>
      <c r="I35" s="60"/>
      <c r="J35" s="60"/>
      <c r="K35" s="60"/>
      <c r="L35" s="60"/>
      <c r="M35" s="94">
        <v>3347</v>
      </c>
      <c r="N35" s="79">
        <f t="shared" si="0"/>
        <v>14.566</v>
      </c>
      <c r="O35" s="49">
        <f t="shared" si="2"/>
        <v>325</v>
      </c>
      <c r="P35" s="49">
        <f t="shared" si="3"/>
        <v>0</v>
      </c>
      <c r="Q35" s="49">
        <f t="shared" si="4"/>
        <v>0</v>
      </c>
      <c r="R35" s="49">
        <f t="shared" si="5"/>
        <v>16.3</v>
      </c>
      <c r="S35" s="49">
        <f t="shared" si="6"/>
        <v>0</v>
      </c>
      <c r="T35" s="49">
        <f t="shared" si="7"/>
        <v>0</v>
      </c>
      <c r="U35" s="49">
        <f t="shared" si="8"/>
        <v>0</v>
      </c>
      <c r="V35" s="49">
        <f t="shared" si="9"/>
        <v>0</v>
      </c>
      <c r="W35" s="49">
        <f t="shared" si="1"/>
        <v>341.3</v>
      </c>
      <c r="X35" s="63"/>
      <c r="Y35" s="63"/>
    </row>
    <row r="36" spans="1:25" s="37" customFormat="1" ht="18.75" customHeight="1">
      <c r="A36" s="31">
        <v>29</v>
      </c>
      <c r="B36" s="32" t="s">
        <v>26</v>
      </c>
      <c r="C36" s="77">
        <v>6</v>
      </c>
      <c r="D36" s="92">
        <v>65413</v>
      </c>
      <c r="E36" s="60">
        <v>33</v>
      </c>
      <c r="F36" s="60"/>
      <c r="G36" s="60"/>
      <c r="H36" s="60"/>
      <c r="I36" s="60"/>
      <c r="J36" s="60"/>
      <c r="K36" s="60"/>
      <c r="L36" s="60"/>
      <c r="M36" s="94">
        <v>3347</v>
      </c>
      <c r="N36" s="79">
        <f t="shared" si="0"/>
        <v>19.544</v>
      </c>
      <c r="O36" s="49">
        <f t="shared" si="2"/>
        <v>719.6</v>
      </c>
      <c r="P36" s="49">
        <f t="shared" si="3"/>
        <v>0</v>
      </c>
      <c r="Q36" s="49">
        <f t="shared" si="4"/>
        <v>0</v>
      </c>
      <c r="R36" s="49">
        <f t="shared" si="5"/>
        <v>0</v>
      </c>
      <c r="S36" s="49">
        <f t="shared" si="6"/>
        <v>0</v>
      </c>
      <c r="T36" s="49">
        <f t="shared" si="7"/>
        <v>0</v>
      </c>
      <c r="U36" s="49">
        <f t="shared" si="8"/>
        <v>0</v>
      </c>
      <c r="V36" s="49">
        <f t="shared" si="9"/>
        <v>0</v>
      </c>
      <c r="W36" s="49">
        <f t="shared" si="1"/>
        <v>719.6</v>
      </c>
      <c r="X36" s="63"/>
      <c r="Y36" s="63"/>
    </row>
    <row r="37" spans="1:25" s="37" customFormat="1" ht="32.25" customHeight="1">
      <c r="A37" s="42">
        <v>30</v>
      </c>
      <c r="B37" s="32" t="s">
        <v>27</v>
      </c>
      <c r="C37" s="77">
        <v>6</v>
      </c>
      <c r="D37" s="92">
        <v>48853</v>
      </c>
      <c r="E37" s="60">
        <v>20</v>
      </c>
      <c r="F37" s="60"/>
      <c r="G37" s="60"/>
      <c r="H37" s="60"/>
      <c r="I37" s="60"/>
      <c r="J37" s="60"/>
      <c r="K37" s="60"/>
      <c r="L37" s="60"/>
      <c r="M37" s="94">
        <v>3347</v>
      </c>
      <c r="N37" s="79">
        <f t="shared" si="0"/>
        <v>14.596</v>
      </c>
      <c r="O37" s="49">
        <f t="shared" si="2"/>
        <v>325.7</v>
      </c>
      <c r="P37" s="49">
        <f t="shared" si="3"/>
        <v>0</v>
      </c>
      <c r="Q37" s="49">
        <f t="shared" si="4"/>
        <v>0</v>
      </c>
      <c r="R37" s="49">
        <f t="shared" si="5"/>
        <v>0</v>
      </c>
      <c r="S37" s="49">
        <f t="shared" si="6"/>
        <v>0</v>
      </c>
      <c r="T37" s="49">
        <f t="shared" si="7"/>
        <v>0</v>
      </c>
      <c r="U37" s="49">
        <f t="shared" si="8"/>
        <v>0</v>
      </c>
      <c r="V37" s="49">
        <f t="shared" si="9"/>
        <v>0</v>
      </c>
      <c r="W37" s="49">
        <f t="shared" si="1"/>
        <v>325.7</v>
      </c>
      <c r="X37" s="63"/>
      <c r="Y37" s="63"/>
    </row>
    <row r="38" spans="1:25" s="37" customFormat="1" ht="31.5">
      <c r="A38" s="31">
        <v>31</v>
      </c>
      <c r="B38" s="32" t="s">
        <v>28</v>
      </c>
      <c r="C38" s="77">
        <v>5</v>
      </c>
      <c r="D38" s="92">
        <v>31354</v>
      </c>
      <c r="E38" s="60">
        <v>47</v>
      </c>
      <c r="F38" s="60"/>
      <c r="G38" s="60"/>
      <c r="H38" s="60"/>
      <c r="I38" s="60"/>
      <c r="J38" s="60"/>
      <c r="K38" s="60"/>
      <c r="L38" s="60"/>
      <c r="M38" s="94">
        <v>3347</v>
      </c>
      <c r="N38" s="79">
        <f t="shared" si="0"/>
        <v>9.368</v>
      </c>
      <c r="O38" s="49">
        <f t="shared" si="2"/>
        <v>491.2</v>
      </c>
      <c r="P38" s="49">
        <f t="shared" si="3"/>
        <v>0</v>
      </c>
      <c r="Q38" s="49">
        <f t="shared" si="4"/>
        <v>0</v>
      </c>
      <c r="R38" s="49">
        <f t="shared" si="5"/>
        <v>0</v>
      </c>
      <c r="S38" s="49">
        <f t="shared" si="6"/>
        <v>0</v>
      </c>
      <c r="T38" s="49">
        <f t="shared" si="7"/>
        <v>0</v>
      </c>
      <c r="U38" s="49">
        <f t="shared" si="8"/>
        <v>0</v>
      </c>
      <c r="V38" s="49">
        <f t="shared" si="9"/>
        <v>0</v>
      </c>
      <c r="W38" s="49">
        <f t="shared" si="1"/>
        <v>491.2</v>
      </c>
      <c r="X38" s="63"/>
      <c r="Y38" s="63"/>
    </row>
    <row r="39" spans="1:25" s="37" customFormat="1" ht="15.75">
      <c r="A39" s="42">
        <v>32</v>
      </c>
      <c r="B39" s="32" t="s">
        <v>29</v>
      </c>
      <c r="C39" s="77">
        <v>5</v>
      </c>
      <c r="D39" s="92">
        <v>44126</v>
      </c>
      <c r="E39" s="60">
        <v>33</v>
      </c>
      <c r="F39" s="60"/>
      <c r="G39" s="60"/>
      <c r="H39" s="60">
        <v>1</v>
      </c>
      <c r="I39" s="60"/>
      <c r="J39" s="60"/>
      <c r="K39" s="60">
        <v>2</v>
      </c>
      <c r="L39" s="60"/>
      <c r="M39" s="94">
        <v>3347</v>
      </c>
      <c r="N39" s="79">
        <f t="shared" si="0"/>
        <v>13.184</v>
      </c>
      <c r="O39" s="49">
        <f t="shared" si="2"/>
        <v>485.4</v>
      </c>
      <c r="P39" s="49">
        <f t="shared" si="3"/>
        <v>0</v>
      </c>
      <c r="Q39" s="49">
        <f t="shared" si="4"/>
        <v>0</v>
      </c>
      <c r="R39" s="49">
        <f t="shared" si="5"/>
        <v>14.7</v>
      </c>
      <c r="S39" s="49">
        <f t="shared" si="6"/>
        <v>0</v>
      </c>
      <c r="T39" s="49">
        <f t="shared" si="7"/>
        <v>0</v>
      </c>
      <c r="U39" s="49">
        <f t="shared" si="8"/>
        <v>29.4</v>
      </c>
      <c r="V39" s="49">
        <f t="shared" si="9"/>
        <v>0</v>
      </c>
      <c r="W39" s="49">
        <f t="shared" si="1"/>
        <v>529.5</v>
      </c>
      <c r="X39" s="63"/>
      <c r="Y39" s="63"/>
    </row>
    <row r="40" spans="1:25" s="37" customFormat="1" ht="31.5">
      <c r="A40" s="31">
        <v>33</v>
      </c>
      <c r="B40" s="32" t="s">
        <v>30</v>
      </c>
      <c r="C40" s="77">
        <v>6</v>
      </c>
      <c r="D40" s="92">
        <v>27660</v>
      </c>
      <c r="E40" s="60">
        <v>16</v>
      </c>
      <c r="F40" s="60"/>
      <c r="G40" s="60"/>
      <c r="H40" s="60"/>
      <c r="I40" s="60"/>
      <c r="J40" s="60"/>
      <c r="K40" s="60">
        <v>1</v>
      </c>
      <c r="L40" s="60"/>
      <c r="M40" s="94">
        <v>3347</v>
      </c>
      <c r="N40" s="79">
        <f t="shared" si="0"/>
        <v>8.264</v>
      </c>
      <c r="O40" s="49">
        <f t="shared" si="2"/>
        <v>147.5</v>
      </c>
      <c r="P40" s="49">
        <f t="shared" si="3"/>
        <v>0</v>
      </c>
      <c r="Q40" s="49">
        <f t="shared" si="4"/>
        <v>0</v>
      </c>
      <c r="R40" s="49">
        <f t="shared" si="5"/>
        <v>0</v>
      </c>
      <c r="S40" s="49">
        <f t="shared" si="6"/>
        <v>0</v>
      </c>
      <c r="T40" s="49">
        <f t="shared" si="7"/>
        <v>0</v>
      </c>
      <c r="U40" s="49">
        <f t="shared" si="8"/>
        <v>9.2</v>
      </c>
      <c r="V40" s="49">
        <f t="shared" si="9"/>
        <v>0</v>
      </c>
      <c r="W40" s="49">
        <f t="shared" si="1"/>
        <v>156.7</v>
      </c>
      <c r="X40" s="63"/>
      <c r="Y40" s="63"/>
    </row>
    <row r="41" spans="1:25" s="37" customFormat="1" ht="18.75" customHeight="1">
      <c r="A41" s="42">
        <v>34</v>
      </c>
      <c r="B41" s="32" t="s">
        <v>31</v>
      </c>
      <c r="C41" s="77">
        <v>5</v>
      </c>
      <c r="D41" s="92">
        <v>17307</v>
      </c>
      <c r="E41" s="60">
        <v>84</v>
      </c>
      <c r="F41" s="60"/>
      <c r="G41" s="60"/>
      <c r="H41" s="60">
        <v>5</v>
      </c>
      <c r="I41" s="60"/>
      <c r="J41" s="60"/>
      <c r="K41" s="60"/>
      <c r="L41" s="60">
        <v>2</v>
      </c>
      <c r="M41" s="94">
        <v>3347</v>
      </c>
      <c r="N41" s="79">
        <f t="shared" si="0"/>
        <v>5.171</v>
      </c>
      <c r="O41" s="49">
        <f t="shared" si="2"/>
        <v>484.6</v>
      </c>
      <c r="P41" s="49">
        <f t="shared" si="3"/>
        <v>0</v>
      </c>
      <c r="Q41" s="49">
        <f t="shared" si="4"/>
        <v>0</v>
      </c>
      <c r="R41" s="49">
        <f t="shared" si="5"/>
        <v>28.8</v>
      </c>
      <c r="S41" s="49">
        <f t="shared" si="6"/>
        <v>0</v>
      </c>
      <c r="T41" s="49">
        <f t="shared" si="7"/>
        <v>0</v>
      </c>
      <c r="U41" s="49">
        <f t="shared" si="8"/>
        <v>0</v>
      </c>
      <c r="V41" s="49">
        <f t="shared" si="9"/>
        <v>11.5</v>
      </c>
      <c r="W41" s="49">
        <f t="shared" si="1"/>
        <v>524.9</v>
      </c>
      <c r="X41" s="63"/>
      <c r="Y41" s="63"/>
    </row>
    <row r="42" spans="1:25" s="37" customFormat="1" ht="36.75" customHeight="1">
      <c r="A42" s="31">
        <v>35</v>
      </c>
      <c r="B42" s="32" t="s">
        <v>32</v>
      </c>
      <c r="C42" s="77">
        <v>5</v>
      </c>
      <c r="D42" s="92">
        <v>18046</v>
      </c>
      <c r="E42" s="60">
        <v>112</v>
      </c>
      <c r="F42" s="60"/>
      <c r="G42" s="60"/>
      <c r="H42" s="60">
        <v>2</v>
      </c>
      <c r="I42" s="60"/>
      <c r="J42" s="60"/>
      <c r="K42" s="60"/>
      <c r="L42" s="60"/>
      <c r="M42" s="94">
        <v>3347</v>
      </c>
      <c r="N42" s="79">
        <f t="shared" si="0"/>
        <v>5.392</v>
      </c>
      <c r="O42" s="49">
        <f t="shared" si="2"/>
        <v>673.8</v>
      </c>
      <c r="P42" s="49">
        <f t="shared" si="3"/>
        <v>0</v>
      </c>
      <c r="Q42" s="49">
        <f t="shared" si="4"/>
        <v>0</v>
      </c>
      <c r="R42" s="49">
        <f t="shared" si="5"/>
        <v>12</v>
      </c>
      <c r="S42" s="49">
        <f t="shared" si="6"/>
        <v>0</v>
      </c>
      <c r="T42" s="49">
        <f t="shared" si="7"/>
        <v>0</v>
      </c>
      <c r="U42" s="49">
        <f t="shared" si="8"/>
        <v>0</v>
      </c>
      <c r="V42" s="49">
        <f t="shared" si="9"/>
        <v>0</v>
      </c>
      <c r="W42" s="49">
        <f t="shared" si="1"/>
        <v>685.8</v>
      </c>
      <c r="X42" s="63"/>
      <c r="Y42" s="63"/>
    </row>
    <row r="43" spans="1:25" s="37" customFormat="1" ht="29.25" customHeight="1">
      <c r="A43" s="42">
        <v>36</v>
      </c>
      <c r="B43" s="32" t="s">
        <v>33</v>
      </c>
      <c r="C43" s="77">
        <v>5</v>
      </c>
      <c r="D43" s="92">
        <v>7483</v>
      </c>
      <c r="E43" s="60">
        <v>75</v>
      </c>
      <c r="F43" s="60">
        <v>2</v>
      </c>
      <c r="G43" s="60"/>
      <c r="H43" s="60">
        <v>1</v>
      </c>
      <c r="I43" s="60"/>
      <c r="J43" s="60"/>
      <c r="K43" s="60">
        <v>1</v>
      </c>
      <c r="L43" s="60"/>
      <c r="M43" s="94">
        <v>3347</v>
      </c>
      <c r="N43" s="79">
        <f t="shared" si="0"/>
        <v>2.236</v>
      </c>
      <c r="O43" s="49">
        <f t="shared" si="2"/>
        <v>187.1</v>
      </c>
      <c r="P43" s="49">
        <f t="shared" si="3"/>
        <v>5</v>
      </c>
      <c r="Q43" s="49">
        <f t="shared" si="4"/>
        <v>0</v>
      </c>
      <c r="R43" s="49">
        <f t="shared" si="5"/>
        <v>2.5</v>
      </c>
      <c r="S43" s="49">
        <f t="shared" si="6"/>
        <v>0</v>
      </c>
      <c r="T43" s="49">
        <f t="shared" si="7"/>
        <v>0</v>
      </c>
      <c r="U43" s="49">
        <f t="shared" si="8"/>
        <v>2.5</v>
      </c>
      <c r="V43" s="49">
        <f t="shared" si="9"/>
        <v>0</v>
      </c>
      <c r="W43" s="49">
        <f t="shared" si="1"/>
        <v>197.1</v>
      </c>
      <c r="X43" s="63"/>
      <c r="Y43" s="63"/>
    </row>
    <row r="44" spans="1:25" s="37" customFormat="1" ht="29.25" customHeight="1">
      <c r="A44" s="31">
        <v>37</v>
      </c>
      <c r="B44" s="32" t="s">
        <v>34</v>
      </c>
      <c r="C44" s="77">
        <v>6</v>
      </c>
      <c r="D44" s="92">
        <v>12299</v>
      </c>
      <c r="E44" s="60">
        <v>34</v>
      </c>
      <c r="F44" s="60"/>
      <c r="G44" s="60"/>
      <c r="H44" s="60">
        <v>5</v>
      </c>
      <c r="I44" s="60"/>
      <c r="J44" s="60"/>
      <c r="K44" s="60"/>
      <c r="L44" s="60"/>
      <c r="M44" s="94">
        <v>3347</v>
      </c>
      <c r="N44" s="79">
        <f t="shared" si="0"/>
        <v>3.675</v>
      </c>
      <c r="O44" s="49">
        <f t="shared" si="2"/>
        <v>139.4</v>
      </c>
      <c r="P44" s="49">
        <f t="shared" si="3"/>
        <v>0</v>
      </c>
      <c r="Q44" s="49">
        <f t="shared" si="4"/>
        <v>0</v>
      </c>
      <c r="R44" s="49">
        <f t="shared" si="5"/>
        <v>20.5</v>
      </c>
      <c r="S44" s="49">
        <f t="shared" si="6"/>
        <v>0</v>
      </c>
      <c r="T44" s="49">
        <f t="shared" si="7"/>
        <v>0</v>
      </c>
      <c r="U44" s="49">
        <f t="shared" si="8"/>
        <v>0</v>
      </c>
      <c r="V44" s="49">
        <f t="shared" si="9"/>
        <v>0</v>
      </c>
      <c r="W44" s="49">
        <f t="shared" si="1"/>
        <v>159.9</v>
      </c>
      <c r="X44" s="63"/>
      <c r="Y44" s="63"/>
    </row>
    <row r="45" spans="1:25" s="37" customFormat="1" ht="31.5">
      <c r="A45" s="42">
        <v>38</v>
      </c>
      <c r="B45" s="32" t="s">
        <v>35</v>
      </c>
      <c r="C45" s="77">
        <v>5</v>
      </c>
      <c r="D45" s="92">
        <v>48127</v>
      </c>
      <c r="E45" s="136">
        <v>22</v>
      </c>
      <c r="F45" s="60"/>
      <c r="G45" s="60"/>
      <c r="H45" s="60"/>
      <c r="I45" s="60"/>
      <c r="J45" s="60"/>
      <c r="K45" s="60"/>
      <c r="L45" s="60"/>
      <c r="M45" s="94">
        <v>3347</v>
      </c>
      <c r="N45" s="79">
        <f t="shared" si="0"/>
        <v>14.379</v>
      </c>
      <c r="O45" s="49">
        <f t="shared" si="2"/>
        <v>352.9</v>
      </c>
      <c r="P45" s="49">
        <f t="shared" si="3"/>
        <v>0</v>
      </c>
      <c r="Q45" s="49">
        <f t="shared" si="4"/>
        <v>0</v>
      </c>
      <c r="R45" s="49">
        <f t="shared" si="5"/>
        <v>0</v>
      </c>
      <c r="S45" s="49">
        <f t="shared" si="6"/>
        <v>0</v>
      </c>
      <c r="T45" s="49">
        <f t="shared" si="7"/>
        <v>0</v>
      </c>
      <c r="U45" s="49">
        <f t="shared" si="8"/>
        <v>0</v>
      </c>
      <c r="V45" s="49">
        <f t="shared" si="9"/>
        <v>0</v>
      </c>
      <c r="W45" s="49">
        <f t="shared" si="1"/>
        <v>352.9</v>
      </c>
      <c r="X45" s="63"/>
      <c r="Y45" s="63"/>
    </row>
    <row r="46" spans="1:25" s="37" customFormat="1" ht="31.5">
      <c r="A46" s="138">
        <v>39</v>
      </c>
      <c r="B46" s="45" t="s">
        <v>36</v>
      </c>
      <c r="C46" s="139">
        <v>5</v>
      </c>
      <c r="D46" s="93">
        <v>36054</v>
      </c>
      <c r="E46" s="137">
        <v>31</v>
      </c>
      <c r="F46" s="140"/>
      <c r="G46" s="140"/>
      <c r="H46" s="140"/>
      <c r="I46" s="140"/>
      <c r="J46" s="140"/>
      <c r="K46" s="140"/>
      <c r="L46" s="140"/>
      <c r="M46" s="141">
        <v>3347</v>
      </c>
      <c r="N46" s="142">
        <f t="shared" si="0"/>
        <v>10.772</v>
      </c>
      <c r="O46" s="49">
        <f t="shared" si="2"/>
        <v>372.6</v>
      </c>
      <c r="P46" s="49">
        <f t="shared" si="3"/>
        <v>0</v>
      </c>
      <c r="Q46" s="49">
        <f t="shared" si="4"/>
        <v>0</v>
      </c>
      <c r="R46" s="49">
        <f t="shared" si="5"/>
        <v>0</v>
      </c>
      <c r="S46" s="49">
        <f t="shared" si="6"/>
        <v>0</v>
      </c>
      <c r="T46" s="49">
        <f t="shared" si="7"/>
        <v>0</v>
      </c>
      <c r="U46" s="49">
        <f t="shared" si="8"/>
        <v>0</v>
      </c>
      <c r="V46" s="49">
        <f t="shared" si="9"/>
        <v>0</v>
      </c>
      <c r="W46" s="49">
        <f t="shared" si="1"/>
        <v>372.6</v>
      </c>
      <c r="X46" s="63"/>
      <c r="Y46" s="63"/>
    </row>
    <row r="47" spans="1:25" s="37" customFormat="1" ht="51.75" customHeight="1">
      <c r="A47" s="31"/>
      <c r="B47" s="144" t="s">
        <v>75</v>
      </c>
      <c r="C47" s="145"/>
      <c r="D47" s="146"/>
      <c r="E47" s="75">
        <f>SUM(E8:E46)</f>
        <v>4127</v>
      </c>
      <c r="F47" s="75">
        <f aca="true" t="shared" si="10" ref="F47:L47">SUM(F8:F46)</f>
        <v>19</v>
      </c>
      <c r="G47" s="75">
        <f>SUM(G8:G46)</f>
        <v>10</v>
      </c>
      <c r="H47" s="75">
        <f>SUM(H8:H46)</f>
        <v>55</v>
      </c>
      <c r="I47" s="75">
        <f t="shared" si="10"/>
        <v>10</v>
      </c>
      <c r="J47" s="75">
        <f t="shared" si="10"/>
        <v>1</v>
      </c>
      <c r="K47" s="75">
        <f t="shared" si="10"/>
        <v>30</v>
      </c>
      <c r="L47" s="75">
        <f t="shared" si="10"/>
        <v>18</v>
      </c>
      <c r="M47" s="75"/>
      <c r="N47" s="75"/>
      <c r="O47" s="49">
        <f>SUM(O8:O46)</f>
        <v>15924</v>
      </c>
      <c r="P47" s="49">
        <f aca="true" t="shared" si="11" ref="P47:W47">SUM(P8:P46)</f>
        <v>59.400000000000006</v>
      </c>
      <c r="Q47" s="49">
        <f t="shared" si="11"/>
        <v>37</v>
      </c>
      <c r="R47" s="49">
        <f t="shared" si="11"/>
        <v>228.2</v>
      </c>
      <c r="S47" s="49">
        <f t="shared" si="11"/>
        <v>33.9</v>
      </c>
      <c r="T47" s="49">
        <f t="shared" si="11"/>
        <v>2.5</v>
      </c>
      <c r="U47" s="49">
        <f t="shared" si="11"/>
        <v>135.09999999999997</v>
      </c>
      <c r="V47" s="49">
        <f t="shared" si="11"/>
        <v>60.800000000000004</v>
      </c>
      <c r="W47" s="49">
        <f t="shared" si="11"/>
        <v>16480.9</v>
      </c>
      <c r="X47" s="63"/>
      <c r="Y47" s="63"/>
    </row>
    <row r="48" spans="1:25" s="5" customFormat="1" ht="18" customHeight="1">
      <c r="A48" s="143"/>
      <c r="B48" s="57"/>
      <c r="C48" s="57"/>
      <c r="D48" s="57"/>
      <c r="E48" s="8">
        <f>SUM(E47:L47)</f>
        <v>4270</v>
      </c>
      <c r="F48" s="57"/>
      <c r="G48" s="57"/>
      <c r="H48" s="57"/>
      <c r="I48" s="57"/>
      <c r="J48" s="57"/>
      <c r="K48" s="57"/>
      <c r="L48" s="57"/>
      <c r="M48" s="8"/>
      <c r="N48" s="8"/>
      <c r="W48" s="50">
        <f>SUM(O47:V47)</f>
        <v>16480.899999999998</v>
      </c>
      <c r="X48" s="62"/>
      <c r="Y48" s="62"/>
    </row>
    <row r="49" spans="1:25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X49" s="62"/>
      <c r="Y49" s="62"/>
    </row>
    <row r="50" spans="1:25" s="5" customFormat="1" ht="15.75">
      <c r="A50" s="9"/>
      <c r="B50" s="10"/>
      <c r="C50" s="10"/>
      <c r="D50" s="10"/>
      <c r="E50" s="11">
        <f>E48+'Школы-основная'!E48+'Школы-средняя'!E48</f>
        <v>9386</v>
      </c>
      <c r="F50" s="11"/>
      <c r="G50" s="11"/>
      <c r="H50" s="11"/>
      <c r="I50" s="11"/>
      <c r="J50" s="11"/>
      <c r="K50" s="11"/>
      <c r="L50" s="11"/>
      <c r="M50" s="11"/>
      <c r="N50" s="11"/>
      <c r="W50" s="50"/>
      <c r="X50" s="62"/>
      <c r="Y50" s="62"/>
    </row>
    <row r="51" spans="1:25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X51" s="62"/>
      <c r="Y51" s="62"/>
    </row>
    <row r="52" spans="1:25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X52" s="62"/>
      <c r="Y52" s="62"/>
    </row>
    <row r="53" spans="1:25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X53" s="62"/>
      <c r="Y53" s="62"/>
    </row>
    <row r="54" spans="1:25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X54" s="62"/>
      <c r="Y54" s="62"/>
    </row>
    <row r="55" spans="1:25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X55" s="62"/>
      <c r="Y55" s="62"/>
    </row>
    <row r="56" spans="1:25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X56" s="62"/>
      <c r="Y56" s="62"/>
    </row>
    <row r="57" spans="1:25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X57" s="62"/>
      <c r="Y57" s="62"/>
    </row>
    <row r="58" spans="1:25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X58" s="62"/>
      <c r="Y58" s="62"/>
    </row>
    <row r="59" spans="1:25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X59" s="62"/>
      <c r="Y59" s="62"/>
    </row>
    <row r="60" spans="1:25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X60" s="62"/>
      <c r="Y60" s="62"/>
    </row>
    <row r="61" spans="1:25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X61" s="62"/>
      <c r="Y61" s="62"/>
    </row>
    <row r="62" spans="1:25" s="15" customFormat="1" ht="16.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126"/>
      <c r="N62" s="126"/>
      <c r="X62" s="64"/>
      <c r="Y62" s="64"/>
    </row>
    <row r="63" spans="1:14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</sheetData>
  <sheetProtection/>
  <mergeCells count="18">
    <mergeCell ref="X5:X7"/>
    <mergeCell ref="B6:B7"/>
    <mergeCell ref="B3:B5"/>
    <mergeCell ref="A62:L62"/>
    <mergeCell ref="W5:W7"/>
    <mergeCell ref="O5:V5"/>
    <mergeCell ref="X4:Y4"/>
    <mergeCell ref="Y5:Y7"/>
    <mergeCell ref="R1:S1"/>
    <mergeCell ref="A3:A7"/>
    <mergeCell ref="C3:C7"/>
    <mergeCell ref="M3:M7"/>
    <mergeCell ref="N3:N7"/>
    <mergeCell ref="O3:W4"/>
    <mergeCell ref="E3:L3"/>
    <mergeCell ref="D3:D7"/>
    <mergeCell ref="A1:L1"/>
    <mergeCell ref="E4:L4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="71" zoomScaleNormal="74" zoomScaleSheetLayoutView="71" zoomScalePageLayoutView="0" workbookViewId="0" topLeftCell="A1">
      <pane xSplit="2" ySplit="7" topLeftCell="O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" sqref="O2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3" width="11.140625" style="3" customWidth="1"/>
    <col min="4" max="4" width="15.7109375" style="3" customWidth="1"/>
    <col min="5" max="5" width="18.421875" style="4" customWidth="1"/>
    <col min="6" max="6" width="17.28125" style="4" customWidth="1"/>
    <col min="7" max="7" width="15.421875" style="4" customWidth="1"/>
    <col min="8" max="8" width="17.00390625" style="4" customWidth="1"/>
    <col min="9" max="9" width="16.28125" style="4" customWidth="1"/>
    <col min="10" max="10" width="15.00390625" style="4" customWidth="1"/>
    <col min="11" max="11" width="16.7109375" style="4" customWidth="1"/>
    <col min="12" max="12" width="15.7109375" style="4" customWidth="1"/>
    <col min="13" max="13" width="15.421875" style="4" customWidth="1"/>
    <col min="14" max="15" width="29.7109375" style="4" customWidth="1"/>
    <col min="16" max="16" width="15.140625" style="16" customWidth="1"/>
    <col min="17" max="17" width="15.8515625" style="16" customWidth="1"/>
    <col min="18" max="18" width="14.28125" style="16" customWidth="1"/>
    <col min="19" max="19" width="13.57421875" style="16" customWidth="1"/>
    <col min="20" max="20" width="12.140625" style="16" customWidth="1"/>
    <col min="21" max="21" width="15.7109375" style="16" customWidth="1"/>
    <col min="22" max="22" width="15.140625" style="16" customWidth="1"/>
    <col min="23" max="23" width="13.57421875" style="16" customWidth="1"/>
    <col min="24" max="24" width="13.7109375" style="16" customWidth="1"/>
    <col min="25" max="25" width="20.140625" style="16" customWidth="1"/>
    <col min="26" max="26" width="15.57421875" style="65" customWidth="1"/>
    <col min="27" max="27" width="18.8515625" style="65" customWidth="1"/>
    <col min="28" max="16384" width="9.140625" style="16" customWidth="1"/>
  </cols>
  <sheetData>
    <row r="1" spans="1:27" s="5" customFormat="1" ht="18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23"/>
      <c r="O1" s="245" t="s">
        <v>84</v>
      </c>
      <c r="P1" s="245"/>
      <c r="Z1" s="62"/>
      <c r="AA1" s="62"/>
    </row>
    <row r="2" spans="1:27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Z2" s="62"/>
      <c r="AA2" s="62"/>
    </row>
    <row r="3" spans="1:27" s="81" customFormat="1" ht="25.5" customHeight="1">
      <c r="A3" s="219" t="s">
        <v>76</v>
      </c>
      <c r="B3" s="222" t="s">
        <v>72</v>
      </c>
      <c r="C3" s="222" t="s">
        <v>73</v>
      </c>
      <c r="D3" s="233" t="s">
        <v>80</v>
      </c>
      <c r="E3" s="232" t="s">
        <v>74</v>
      </c>
      <c r="F3" s="232"/>
      <c r="G3" s="232"/>
      <c r="H3" s="232"/>
      <c r="I3" s="232"/>
      <c r="J3" s="232"/>
      <c r="K3" s="232"/>
      <c r="L3" s="232"/>
      <c r="M3" s="232"/>
      <c r="N3" s="225" t="s">
        <v>78</v>
      </c>
      <c r="O3" s="225" t="s">
        <v>79</v>
      </c>
      <c r="P3" s="226" t="s">
        <v>83</v>
      </c>
      <c r="Q3" s="227"/>
      <c r="R3" s="227"/>
      <c r="S3" s="227"/>
      <c r="T3" s="227"/>
      <c r="U3" s="227"/>
      <c r="V3" s="227"/>
      <c r="W3" s="227"/>
      <c r="X3" s="227"/>
      <c r="Y3" s="228"/>
      <c r="Z3" s="80"/>
      <c r="AA3" s="80"/>
    </row>
    <row r="4" spans="1:27" s="81" customFormat="1" ht="36" customHeight="1">
      <c r="A4" s="220"/>
      <c r="B4" s="223"/>
      <c r="C4" s="223"/>
      <c r="D4" s="234"/>
      <c r="E4" s="237" t="s">
        <v>39</v>
      </c>
      <c r="F4" s="238"/>
      <c r="G4" s="238"/>
      <c r="H4" s="238"/>
      <c r="I4" s="238"/>
      <c r="J4" s="238"/>
      <c r="K4" s="238"/>
      <c r="L4" s="238"/>
      <c r="M4" s="239"/>
      <c r="N4" s="225"/>
      <c r="O4" s="225"/>
      <c r="P4" s="229"/>
      <c r="Q4" s="230"/>
      <c r="R4" s="230"/>
      <c r="S4" s="230"/>
      <c r="T4" s="230"/>
      <c r="U4" s="230"/>
      <c r="V4" s="230"/>
      <c r="W4" s="230"/>
      <c r="X4" s="230"/>
      <c r="Y4" s="231"/>
      <c r="Z4" s="240"/>
      <c r="AA4" s="240"/>
    </row>
    <row r="5" spans="1:27" s="81" customFormat="1" ht="75" customHeight="1">
      <c r="A5" s="220"/>
      <c r="B5" s="223"/>
      <c r="C5" s="223"/>
      <c r="D5" s="234"/>
      <c r="E5" s="128" t="s">
        <v>53</v>
      </c>
      <c r="F5" s="128" t="s">
        <v>53</v>
      </c>
      <c r="G5" s="128" t="s">
        <v>53</v>
      </c>
      <c r="H5" s="128" t="s">
        <v>41</v>
      </c>
      <c r="I5" s="128" t="s">
        <v>41</v>
      </c>
      <c r="J5" s="128" t="s">
        <v>53</v>
      </c>
      <c r="K5" s="128" t="s">
        <v>53</v>
      </c>
      <c r="L5" s="128" t="s">
        <v>41</v>
      </c>
      <c r="M5" s="128" t="s">
        <v>41</v>
      </c>
      <c r="N5" s="225"/>
      <c r="O5" s="225"/>
      <c r="P5" s="232" t="s">
        <v>39</v>
      </c>
      <c r="Q5" s="232"/>
      <c r="R5" s="232"/>
      <c r="S5" s="232"/>
      <c r="T5" s="232"/>
      <c r="U5" s="232"/>
      <c r="V5" s="232"/>
      <c r="W5" s="232"/>
      <c r="X5" s="232"/>
      <c r="Y5" s="241" t="s">
        <v>61</v>
      </c>
      <c r="Z5" s="240"/>
      <c r="AA5" s="240"/>
    </row>
    <row r="6" spans="1:27" s="81" customFormat="1" ht="83.25" customHeight="1">
      <c r="A6" s="220"/>
      <c r="B6" s="241" t="s">
        <v>71</v>
      </c>
      <c r="C6" s="223"/>
      <c r="D6" s="234"/>
      <c r="E6" s="128" t="s">
        <v>43</v>
      </c>
      <c r="F6" s="128" t="s">
        <v>42</v>
      </c>
      <c r="G6" s="128" t="s">
        <v>44</v>
      </c>
      <c r="H6" s="128" t="s">
        <v>42</v>
      </c>
      <c r="I6" s="128" t="s">
        <v>44</v>
      </c>
      <c r="J6" s="128" t="s">
        <v>58</v>
      </c>
      <c r="K6" s="128" t="s">
        <v>56</v>
      </c>
      <c r="L6" s="128" t="s">
        <v>58</v>
      </c>
      <c r="M6" s="128" t="s">
        <v>56</v>
      </c>
      <c r="N6" s="225"/>
      <c r="O6" s="225"/>
      <c r="P6" s="130" t="s">
        <v>53</v>
      </c>
      <c r="Q6" s="130" t="s">
        <v>53</v>
      </c>
      <c r="R6" s="130" t="s">
        <v>53</v>
      </c>
      <c r="S6" s="130" t="s">
        <v>41</v>
      </c>
      <c r="T6" s="130" t="s">
        <v>41</v>
      </c>
      <c r="U6" s="130" t="s">
        <v>53</v>
      </c>
      <c r="V6" s="130" t="s">
        <v>53</v>
      </c>
      <c r="W6" s="130" t="s">
        <v>41</v>
      </c>
      <c r="X6" s="130" t="s">
        <v>41</v>
      </c>
      <c r="Y6" s="241"/>
      <c r="Z6" s="240"/>
      <c r="AA6" s="240"/>
    </row>
    <row r="7" spans="1:27" s="81" customFormat="1" ht="94.5" customHeight="1">
      <c r="A7" s="221"/>
      <c r="B7" s="241"/>
      <c r="C7" s="224"/>
      <c r="D7" s="235"/>
      <c r="E7" s="128" t="s">
        <v>70</v>
      </c>
      <c r="F7" s="128" t="s">
        <v>70</v>
      </c>
      <c r="G7" s="128" t="s">
        <v>70</v>
      </c>
      <c r="H7" s="128" t="s">
        <v>70</v>
      </c>
      <c r="I7" s="128" t="s">
        <v>70</v>
      </c>
      <c r="J7" s="128" t="s">
        <v>70</v>
      </c>
      <c r="K7" s="128" t="s">
        <v>70</v>
      </c>
      <c r="L7" s="128" t="s">
        <v>70</v>
      </c>
      <c r="M7" s="128" t="s">
        <v>70</v>
      </c>
      <c r="N7" s="225"/>
      <c r="O7" s="225"/>
      <c r="P7" s="130" t="s">
        <v>43</v>
      </c>
      <c r="Q7" s="130" t="s">
        <v>42</v>
      </c>
      <c r="R7" s="130" t="s">
        <v>44</v>
      </c>
      <c r="S7" s="130" t="s">
        <v>42</v>
      </c>
      <c r="T7" s="130" t="s">
        <v>44</v>
      </c>
      <c r="U7" s="130" t="s">
        <v>58</v>
      </c>
      <c r="V7" s="130" t="s">
        <v>56</v>
      </c>
      <c r="W7" s="130" t="s">
        <v>58</v>
      </c>
      <c r="X7" s="130" t="s">
        <v>56</v>
      </c>
      <c r="Y7" s="241"/>
      <c r="Z7" s="240"/>
      <c r="AA7" s="240"/>
    </row>
    <row r="8" spans="1:27" s="37" customFormat="1" ht="15.75">
      <c r="A8" s="40">
        <v>1</v>
      </c>
      <c r="B8" s="41" t="s">
        <v>0</v>
      </c>
      <c r="C8" s="77">
        <v>5</v>
      </c>
      <c r="D8" s="92">
        <v>6226</v>
      </c>
      <c r="E8" s="133">
        <v>185</v>
      </c>
      <c r="F8" s="36"/>
      <c r="G8" s="36"/>
      <c r="H8" s="36"/>
      <c r="I8" s="36">
        <v>6</v>
      </c>
      <c r="J8" s="36">
        <v>3</v>
      </c>
      <c r="K8" s="36"/>
      <c r="L8" s="36"/>
      <c r="M8" s="36">
        <v>1</v>
      </c>
      <c r="N8" s="94">
        <v>3347</v>
      </c>
      <c r="O8" s="79">
        <f>ROUND(D8/N8,3)</f>
        <v>1.86</v>
      </c>
      <c r="P8" s="49">
        <f>ROUND(E8*N8*O8/1000*4/12,1)</f>
        <v>383.9</v>
      </c>
      <c r="Q8" s="49">
        <f>ROUND(F8*N8*O8/1000*4/12,1)</f>
        <v>0</v>
      </c>
      <c r="R8" s="49">
        <f>ROUND(G8/1000*O8*N8*4/12,1)</f>
        <v>0</v>
      </c>
      <c r="S8" s="49">
        <f>ROUND(H8*N8*O8/1000*4/12,1)</f>
        <v>0</v>
      </c>
      <c r="T8" s="49">
        <f>ROUND(I8*N8*O8/1000*4/12,1)</f>
        <v>12.5</v>
      </c>
      <c r="U8" s="49">
        <f>ROUND(J8*N8*O8/1000*4/12,1)</f>
        <v>6.2</v>
      </c>
      <c r="V8" s="49">
        <f>ROUND(K8*N8*O8/1000*4/12,1)</f>
        <v>0</v>
      </c>
      <c r="W8" s="49">
        <f>ROUND(L8*N8*O8/1000*4/12,1)</f>
        <v>0</v>
      </c>
      <c r="X8" s="49">
        <f>ROUND(M8*N8*O8/1000*4/12,1)</f>
        <v>2.1</v>
      </c>
      <c r="Y8" s="49">
        <f>SUM(P8:X8)</f>
        <v>404.7</v>
      </c>
      <c r="Z8" s="63"/>
      <c r="AA8" s="63"/>
    </row>
    <row r="9" spans="1:27" s="37" customFormat="1" ht="15.75">
      <c r="A9" s="31">
        <v>2</v>
      </c>
      <c r="B9" s="41" t="s">
        <v>60</v>
      </c>
      <c r="C9" s="77">
        <v>6</v>
      </c>
      <c r="D9" s="92">
        <v>5886</v>
      </c>
      <c r="E9" s="60">
        <v>383</v>
      </c>
      <c r="F9" s="33">
        <v>3</v>
      </c>
      <c r="G9" s="33"/>
      <c r="H9" s="33"/>
      <c r="I9" s="33">
        <v>2</v>
      </c>
      <c r="J9" s="33">
        <v>2</v>
      </c>
      <c r="K9" s="36"/>
      <c r="L9" s="36">
        <v>2</v>
      </c>
      <c r="M9" s="33"/>
      <c r="N9" s="94">
        <v>3347</v>
      </c>
      <c r="O9" s="79">
        <f aca="true" t="shared" si="0" ref="O9:O46">ROUND(D9/N9,3)</f>
        <v>1.759</v>
      </c>
      <c r="P9" s="49">
        <f aca="true" t="shared" si="1" ref="P9:P46">ROUND(E9*N9*O9/1000*4/12,1)</f>
        <v>751.6</v>
      </c>
      <c r="Q9" s="49">
        <f aca="true" t="shared" si="2" ref="Q9:Q46">ROUND(F9*N9*O9/1000*4/12,1)</f>
        <v>5.9</v>
      </c>
      <c r="R9" s="49">
        <f aca="true" t="shared" si="3" ref="R9:R46">ROUND(G9/1000*O9*N9*4/12,1)</f>
        <v>0</v>
      </c>
      <c r="S9" s="49">
        <f aca="true" t="shared" si="4" ref="S9:S46">ROUND(H9*N9*O9/1000*4/12,1)</f>
        <v>0</v>
      </c>
      <c r="T9" s="49">
        <f aca="true" t="shared" si="5" ref="T9:T46">ROUND(I9*N9*O9/1000*4/12,1)</f>
        <v>3.9</v>
      </c>
      <c r="U9" s="49">
        <f aca="true" t="shared" si="6" ref="U9:U46">ROUND(J9*N9*O9/1000*4/12,1)</f>
        <v>3.9</v>
      </c>
      <c r="V9" s="49">
        <f aca="true" t="shared" si="7" ref="V9:V46">ROUND(K9*N9*O9/1000*4/12,1)</f>
        <v>0</v>
      </c>
      <c r="W9" s="49">
        <f aca="true" t="shared" si="8" ref="W9:W46">ROUND(L9*N9*O9/1000*4/12,1)</f>
        <v>3.9</v>
      </c>
      <c r="X9" s="49">
        <f aca="true" t="shared" si="9" ref="X9:X46">ROUND(M9*N9*O9/1000*4/12,1)</f>
        <v>0</v>
      </c>
      <c r="Y9" s="49">
        <f aca="true" t="shared" si="10" ref="Y9:Y46">SUM(P9:X9)</f>
        <v>769.1999999999999</v>
      </c>
      <c r="Z9" s="63"/>
      <c r="AA9" s="63"/>
    </row>
    <row r="10" spans="1:27" s="37" customFormat="1" ht="15.75">
      <c r="A10" s="40">
        <v>3</v>
      </c>
      <c r="B10" s="41" t="s">
        <v>1</v>
      </c>
      <c r="C10" s="77">
        <v>6</v>
      </c>
      <c r="D10" s="92">
        <v>3347</v>
      </c>
      <c r="E10" s="60">
        <v>318</v>
      </c>
      <c r="F10" s="33"/>
      <c r="G10" s="33">
        <v>5</v>
      </c>
      <c r="H10" s="33"/>
      <c r="I10" s="33"/>
      <c r="J10" s="33"/>
      <c r="K10" s="36">
        <v>4</v>
      </c>
      <c r="L10" s="33"/>
      <c r="M10" s="33">
        <v>2</v>
      </c>
      <c r="N10" s="94">
        <v>3347</v>
      </c>
      <c r="O10" s="79">
        <f t="shared" si="0"/>
        <v>1</v>
      </c>
      <c r="P10" s="49">
        <f t="shared" si="1"/>
        <v>354.8</v>
      </c>
      <c r="Q10" s="49">
        <f t="shared" si="2"/>
        <v>0</v>
      </c>
      <c r="R10" s="49">
        <f t="shared" si="3"/>
        <v>5.6</v>
      </c>
      <c r="S10" s="49">
        <f t="shared" si="4"/>
        <v>0</v>
      </c>
      <c r="T10" s="49">
        <f t="shared" si="5"/>
        <v>0</v>
      </c>
      <c r="U10" s="49">
        <f t="shared" si="6"/>
        <v>0</v>
      </c>
      <c r="V10" s="49">
        <f t="shared" si="7"/>
        <v>4.5</v>
      </c>
      <c r="W10" s="49">
        <f t="shared" si="8"/>
        <v>0</v>
      </c>
      <c r="X10" s="49">
        <f t="shared" si="9"/>
        <v>2.2</v>
      </c>
      <c r="Y10" s="49">
        <f t="shared" si="10"/>
        <v>367.1</v>
      </c>
      <c r="Z10" s="63"/>
      <c r="AA10" s="63"/>
    </row>
    <row r="11" spans="1:27" s="37" customFormat="1" ht="15.75">
      <c r="A11" s="31">
        <v>4</v>
      </c>
      <c r="B11" s="41" t="s">
        <v>2</v>
      </c>
      <c r="C11" s="77">
        <v>5</v>
      </c>
      <c r="D11" s="92">
        <v>7575</v>
      </c>
      <c r="E11" s="134">
        <v>213</v>
      </c>
      <c r="F11" s="66">
        <v>2</v>
      </c>
      <c r="G11" s="66"/>
      <c r="H11" s="66"/>
      <c r="I11" s="66"/>
      <c r="J11" s="66">
        <v>2</v>
      </c>
      <c r="K11" s="147"/>
      <c r="L11" s="66"/>
      <c r="M11" s="66">
        <v>4</v>
      </c>
      <c r="N11" s="94">
        <v>3347</v>
      </c>
      <c r="O11" s="79">
        <f t="shared" si="0"/>
        <v>2.263</v>
      </c>
      <c r="P11" s="49">
        <f t="shared" si="1"/>
        <v>537.8</v>
      </c>
      <c r="Q11" s="49">
        <f t="shared" si="2"/>
        <v>5</v>
      </c>
      <c r="R11" s="49">
        <f t="shared" si="3"/>
        <v>0</v>
      </c>
      <c r="S11" s="49">
        <f t="shared" si="4"/>
        <v>0</v>
      </c>
      <c r="T11" s="49">
        <f t="shared" si="5"/>
        <v>0</v>
      </c>
      <c r="U11" s="49">
        <f t="shared" si="6"/>
        <v>5</v>
      </c>
      <c r="V11" s="49">
        <f t="shared" si="7"/>
        <v>0</v>
      </c>
      <c r="W11" s="49">
        <f t="shared" si="8"/>
        <v>0</v>
      </c>
      <c r="X11" s="49">
        <f t="shared" si="9"/>
        <v>10.1</v>
      </c>
      <c r="Y11" s="49">
        <f t="shared" si="10"/>
        <v>557.9</v>
      </c>
      <c r="Z11" s="63"/>
      <c r="AA11" s="63"/>
    </row>
    <row r="12" spans="1:27" s="37" customFormat="1" ht="15.75">
      <c r="A12" s="40">
        <v>5</v>
      </c>
      <c r="B12" s="41" t="s">
        <v>59</v>
      </c>
      <c r="C12" s="77">
        <v>5</v>
      </c>
      <c r="D12" s="92">
        <v>7467</v>
      </c>
      <c r="E12" s="33"/>
      <c r="F12" s="33"/>
      <c r="G12" s="33"/>
      <c r="H12" s="33"/>
      <c r="I12" s="33"/>
      <c r="J12" s="33"/>
      <c r="K12" s="33"/>
      <c r="L12" s="33"/>
      <c r="M12" s="33"/>
      <c r="N12" s="94">
        <v>3347</v>
      </c>
      <c r="O12" s="79">
        <f t="shared" si="0"/>
        <v>2.231</v>
      </c>
      <c r="P12" s="49">
        <f t="shared" si="1"/>
        <v>0</v>
      </c>
      <c r="Q12" s="49">
        <f t="shared" si="2"/>
        <v>0</v>
      </c>
      <c r="R12" s="49">
        <f t="shared" si="3"/>
        <v>0</v>
      </c>
      <c r="S12" s="49">
        <f t="shared" si="4"/>
        <v>0</v>
      </c>
      <c r="T12" s="49">
        <f t="shared" si="5"/>
        <v>0</v>
      </c>
      <c r="U12" s="49">
        <f t="shared" si="6"/>
        <v>0</v>
      </c>
      <c r="V12" s="49">
        <f t="shared" si="7"/>
        <v>0</v>
      </c>
      <c r="W12" s="49">
        <f t="shared" si="8"/>
        <v>0</v>
      </c>
      <c r="X12" s="49">
        <f t="shared" si="9"/>
        <v>0</v>
      </c>
      <c r="Y12" s="49">
        <f t="shared" si="10"/>
        <v>0</v>
      </c>
      <c r="Z12" s="63"/>
      <c r="AA12" s="63"/>
    </row>
    <row r="13" spans="1:27" s="37" customFormat="1" ht="15.75">
      <c r="A13" s="31">
        <v>6</v>
      </c>
      <c r="B13" s="41" t="s">
        <v>3</v>
      </c>
      <c r="C13" s="77">
        <v>5</v>
      </c>
      <c r="D13" s="92">
        <v>4342</v>
      </c>
      <c r="E13" s="60">
        <v>282</v>
      </c>
      <c r="F13" s="33">
        <v>1</v>
      </c>
      <c r="G13" s="33"/>
      <c r="H13" s="33">
        <v>1</v>
      </c>
      <c r="I13" s="33">
        <v>6</v>
      </c>
      <c r="J13" s="33"/>
      <c r="K13" s="33"/>
      <c r="L13" s="33">
        <v>2</v>
      </c>
      <c r="M13" s="33"/>
      <c r="N13" s="94">
        <v>3347</v>
      </c>
      <c r="O13" s="79">
        <f t="shared" si="0"/>
        <v>1.297</v>
      </c>
      <c r="P13" s="49">
        <f t="shared" si="1"/>
        <v>408.1</v>
      </c>
      <c r="Q13" s="49">
        <f t="shared" si="2"/>
        <v>1.4</v>
      </c>
      <c r="R13" s="49">
        <f t="shared" si="3"/>
        <v>0</v>
      </c>
      <c r="S13" s="49">
        <f t="shared" si="4"/>
        <v>1.4</v>
      </c>
      <c r="T13" s="49">
        <f t="shared" si="5"/>
        <v>8.7</v>
      </c>
      <c r="U13" s="49">
        <f t="shared" si="6"/>
        <v>0</v>
      </c>
      <c r="V13" s="49">
        <f t="shared" si="7"/>
        <v>0</v>
      </c>
      <c r="W13" s="49">
        <f t="shared" si="8"/>
        <v>2.9</v>
      </c>
      <c r="X13" s="49">
        <f t="shared" si="9"/>
        <v>0</v>
      </c>
      <c r="Y13" s="49">
        <f t="shared" si="10"/>
        <v>422.49999999999994</v>
      </c>
      <c r="Z13" s="63"/>
      <c r="AA13" s="63"/>
    </row>
    <row r="14" spans="1:27" s="37" customFormat="1" ht="15.75" customHeight="1">
      <c r="A14" s="40">
        <v>7</v>
      </c>
      <c r="B14" s="41" t="s">
        <v>4</v>
      </c>
      <c r="C14" s="77">
        <v>5</v>
      </c>
      <c r="D14" s="92">
        <v>3715</v>
      </c>
      <c r="E14" s="60">
        <v>382</v>
      </c>
      <c r="F14" s="33">
        <v>6</v>
      </c>
      <c r="G14" s="33"/>
      <c r="H14" s="33"/>
      <c r="I14" s="33">
        <v>3</v>
      </c>
      <c r="J14" s="33">
        <v>1</v>
      </c>
      <c r="K14" s="33">
        <v>2</v>
      </c>
      <c r="L14" s="33">
        <v>1</v>
      </c>
      <c r="M14" s="33"/>
      <c r="N14" s="94">
        <v>3347</v>
      </c>
      <c r="O14" s="79">
        <f t="shared" si="0"/>
        <v>1.11</v>
      </c>
      <c r="P14" s="49">
        <f t="shared" si="1"/>
        <v>473.1</v>
      </c>
      <c r="Q14" s="49">
        <f t="shared" si="2"/>
        <v>7.4</v>
      </c>
      <c r="R14" s="49">
        <f t="shared" si="3"/>
        <v>0</v>
      </c>
      <c r="S14" s="49">
        <f t="shared" si="4"/>
        <v>0</v>
      </c>
      <c r="T14" s="49">
        <f t="shared" si="5"/>
        <v>3.7</v>
      </c>
      <c r="U14" s="49">
        <f t="shared" si="6"/>
        <v>1.2</v>
      </c>
      <c r="V14" s="49">
        <f t="shared" si="7"/>
        <v>2.5</v>
      </c>
      <c r="W14" s="49">
        <f t="shared" si="8"/>
        <v>1.2</v>
      </c>
      <c r="X14" s="49">
        <f t="shared" si="9"/>
        <v>0</v>
      </c>
      <c r="Y14" s="49">
        <f t="shared" si="10"/>
        <v>489.09999999999997</v>
      </c>
      <c r="Z14" s="63"/>
      <c r="AA14" s="63"/>
    </row>
    <row r="15" spans="1:27" s="37" customFormat="1" ht="15.75">
      <c r="A15" s="31">
        <v>8</v>
      </c>
      <c r="B15" s="43" t="s">
        <v>5</v>
      </c>
      <c r="C15" s="77">
        <v>5</v>
      </c>
      <c r="D15" s="92">
        <v>4494</v>
      </c>
      <c r="E15" s="60">
        <v>391</v>
      </c>
      <c r="F15" s="33">
        <v>3</v>
      </c>
      <c r="G15" s="33"/>
      <c r="H15" s="33"/>
      <c r="I15" s="33">
        <v>5</v>
      </c>
      <c r="J15" s="33"/>
      <c r="K15" s="33"/>
      <c r="L15" s="33">
        <v>1</v>
      </c>
      <c r="M15" s="33">
        <v>4</v>
      </c>
      <c r="N15" s="94">
        <v>3347</v>
      </c>
      <c r="O15" s="79">
        <f t="shared" si="0"/>
        <v>1.343</v>
      </c>
      <c r="P15" s="49">
        <f t="shared" si="1"/>
        <v>585.9</v>
      </c>
      <c r="Q15" s="49">
        <f t="shared" si="2"/>
        <v>4.5</v>
      </c>
      <c r="R15" s="49">
        <f t="shared" si="3"/>
        <v>0</v>
      </c>
      <c r="S15" s="49">
        <f t="shared" si="4"/>
        <v>0</v>
      </c>
      <c r="T15" s="49">
        <f t="shared" si="5"/>
        <v>7.5</v>
      </c>
      <c r="U15" s="49">
        <f t="shared" si="6"/>
        <v>0</v>
      </c>
      <c r="V15" s="49">
        <f t="shared" si="7"/>
        <v>0</v>
      </c>
      <c r="W15" s="49">
        <f t="shared" si="8"/>
        <v>1.5</v>
      </c>
      <c r="X15" s="49">
        <f t="shared" si="9"/>
        <v>6</v>
      </c>
      <c r="Y15" s="49">
        <f t="shared" si="10"/>
        <v>605.4</v>
      </c>
      <c r="Z15" s="63"/>
      <c r="AA15" s="63"/>
    </row>
    <row r="16" spans="1:27" s="37" customFormat="1" ht="15.75">
      <c r="A16" s="40">
        <v>9</v>
      </c>
      <c r="B16" s="41" t="s">
        <v>6</v>
      </c>
      <c r="C16" s="77">
        <v>5</v>
      </c>
      <c r="D16" s="92">
        <v>33330</v>
      </c>
      <c r="E16" s="60">
        <v>19</v>
      </c>
      <c r="F16" s="33"/>
      <c r="G16" s="33"/>
      <c r="H16" s="33"/>
      <c r="I16" s="33"/>
      <c r="J16" s="33"/>
      <c r="K16" s="33"/>
      <c r="L16" s="33"/>
      <c r="M16" s="33"/>
      <c r="N16" s="95">
        <v>3347</v>
      </c>
      <c r="O16" s="79">
        <f t="shared" si="0"/>
        <v>9.958</v>
      </c>
      <c r="P16" s="49">
        <f t="shared" si="1"/>
        <v>211.1</v>
      </c>
      <c r="Q16" s="49">
        <f t="shared" si="2"/>
        <v>0</v>
      </c>
      <c r="R16" s="49">
        <f t="shared" si="3"/>
        <v>0</v>
      </c>
      <c r="S16" s="49">
        <f t="shared" si="4"/>
        <v>0</v>
      </c>
      <c r="T16" s="49">
        <f t="shared" si="5"/>
        <v>0</v>
      </c>
      <c r="U16" s="49">
        <f t="shared" si="6"/>
        <v>0</v>
      </c>
      <c r="V16" s="49">
        <f t="shared" si="7"/>
        <v>0</v>
      </c>
      <c r="W16" s="49">
        <f t="shared" si="8"/>
        <v>0</v>
      </c>
      <c r="X16" s="49">
        <f t="shared" si="9"/>
        <v>0</v>
      </c>
      <c r="Y16" s="49">
        <f t="shared" si="10"/>
        <v>211.1</v>
      </c>
      <c r="Z16" s="63"/>
      <c r="AA16" s="63"/>
    </row>
    <row r="17" spans="1:27" s="37" customFormat="1" ht="15.75">
      <c r="A17" s="31">
        <v>10</v>
      </c>
      <c r="B17" s="32" t="s">
        <v>7</v>
      </c>
      <c r="C17" s="77">
        <v>5</v>
      </c>
      <c r="D17" s="92">
        <v>15948</v>
      </c>
      <c r="E17" s="60">
        <v>94</v>
      </c>
      <c r="F17" s="33">
        <v>1</v>
      </c>
      <c r="G17" s="33"/>
      <c r="H17" s="33"/>
      <c r="I17" s="33"/>
      <c r="J17" s="33"/>
      <c r="K17" s="33"/>
      <c r="L17" s="33">
        <v>1</v>
      </c>
      <c r="M17" s="33">
        <v>1</v>
      </c>
      <c r="N17" s="95">
        <v>3347</v>
      </c>
      <c r="O17" s="79">
        <f t="shared" si="0"/>
        <v>4.765</v>
      </c>
      <c r="P17" s="49">
        <f t="shared" si="1"/>
        <v>499.7</v>
      </c>
      <c r="Q17" s="49">
        <f t="shared" si="2"/>
        <v>5.3</v>
      </c>
      <c r="R17" s="49">
        <f t="shared" si="3"/>
        <v>0</v>
      </c>
      <c r="S17" s="49">
        <f t="shared" si="4"/>
        <v>0</v>
      </c>
      <c r="T17" s="49">
        <f t="shared" si="5"/>
        <v>0</v>
      </c>
      <c r="U17" s="49">
        <f t="shared" si="6"/>
        <v>0</v>
      </c>
      <c r="V17" s="49">
        <f t="shared" si="7"/>
        <v>0</v>
      </c>
      <c r="W17" s="49">
        <f t="shared" si="8"/>
        <v>5.3</v>
      </c>
      <c r="X17" s="49">
        <f t="shared" si="9"/>
        <v>5.3</v>
      </c>
      <c r="Y17" s="49">
        <f t="shared" si="10"/>
        <v>515.6</v>
      </c>
      <c r="Z17" s="63"/>
      <c r="AA17" s="63"/>
    </row>
    <row r="18" spans="1:27" s="37" customFormat="1" ht="15.75">
      <c r="A18" s="40">
        <v>11</v>
      </c>
      <c r="B18" s="32" t="s">
        <v>8</v>
      </c>
      <c r="C18" s="77">
        <v>5</v>
      </c>
      <c r="D18" s="92">
        <v>13154</v>
      </c>
      <c r="E18" s="60">
        <v>94</v>
      </c>
      <c r="F18" s="33"/>
      <c r="G18" s="33">
        <v>1</v>
      </c>
      <c r="H18" s="33"/>
      <c r="I18" s="33"/>
      <c r="J18" s="33"/>
      <c r="K18" s="33"/>
      <c r="L18" s="33"/>
      <c r="M18" s="33"/>
      <c r="N18" s="95">
        <v>3347</v>
      </c>
      <c r="O18" s="79">
        <f t="shared" si="0"/>
        <v>3.93</v>
      </c>
      <c r="P18" s="49">
        <f t="shared" si="1"/>
        <v>412.1</v>
      </c>
      <c r="Q18" s="49">
        <f t="shared" si="2"/>
        <v>0</v>
      </c>
      <c r="R18" s="49">
        <f t="shared" si="3"/>
        <v>4.4</v>
      </c>
      <c r="S18" s="49">
        <f t="shared" si="4"/>
        <v>0</v>
      </c>
      <c r="T18" s="49">
        <f t="shared" si="5"/>
        <v>0</v>
      </c>
      <c r="U18" s="49">
        <f t="shared" si="6"/>
        <v>0</v>
      </c>
      <c r="V18" s="49">
        <f t="shared" si="7"/>
        <v>0</v>
      </c>
      <c r="W18" s="49">
        <f t="shared" si="8"/>
        <v>0</v>
      </c>
      <c r="X18" s="49">
        <f t="shared" si="9"/>
        <v>0</v>
      </c>
      <c r="Y18" s="49">
        <f t="shared" si="10"/>
        <v>416.5</v>
      </c>
      <c r="Z18" s="63"/>
      <c r="AA18" s="63"/>
    </row>
    <row r="19" spans="1:27" s="37" customFormat="1" ht="15.75">
      <c r="A19" s="31">
        <v>12</v>
      </c>
      <c r="B19" s="32" t="s">
        <v>9</v>
      </c>
      <c r="C19" s="77">
        <v>5</v>
      </c>
      <c r="D19" s="92">
        <v>15608</v>
      </c>
      <c r="E19" s="60">
        <v>109</v>
      </c>
      <c r="F19" s="33"/>
      <c r="G19" s="33">
        <v>1</v>
      </c>
      <c r="H19" s="33"/>
      <c r="I19" s="33"/>
      <c r="J19" s="33"/>
      <c r="K19" s="33"/>
      <c r="L19" s="33">
        <v>4</v>
      </c>
      <c r="M19" s="33"/>
      <c r="N19" s="95">
        <v>3347</v>
      </c>
      <c r="O19" s="79">
        <f t="shared" si="0"/>
        <v>4.663</v>
      </c>
      <c r="P19" s="49">
        <f t="shared" si="1"/>
        <v>567.1</v>
      </c>
      <c r="Q19" s="49">
        <f t="shared" si="2"/>
        <v>0</v>
      </c>
      <c r="R19" s="49">
        <f t="shared" si="3"/>
        <v>5.2</v>
      </c>
      <c r="S19" s="49">
        <f t="shared" si="4"/>
        <v>0</v>
      </c>
      <c r="T19" s="49">
        <f t="shared" si="5"/>
        <v>0</v>
      </c>
      <c r="U19" s="49">
        <f t="shared" si="6"/>
        <v>0</v>
      </c>
      <c r="V19" s="49">
        <f t="shared" si="7"/>
        <v>0</v>
      </c>
      <c r="W19" s="49">
        <f t="shared" si="8"/>
        <v>20.8</v>
      </c>
      <c r="X19" s="49">
        <f t="shared" si="9"/>
        <v>0</v>
      </c>
      <c r="Y19" s="49">
        <f t="shared" si="10"/>
        <v>593.1</v>
      </c>
      <c r="Z19" s="63"/>
      <c r="AA19" s="63"/>
    </row>
    <row r="20" spans="1:27" s="37" customFormat="1" ht="15.75">
      <c r="A20" s="40">
        <v>13</v>
      </c>
      <c r="B20" s="32" t="s">
        <v>10</v>
      </c>
      <c r="C20" s="77">
        <v>5</v>
      </c>
      <c r="D20" s="92">
        <v>7136</v>
      </c>
      <c r="E20" s="60">
        <v>287</v>
      </c>
      <c r="F20" s="33">
        <v>1</v>
      </c>
      <c r="G20" s="33"/>
      <c r="H20" s="33"/>
      <c r="I20" s="33"/>
      <c r="J20" s="33"/>
      <c r="K20" s="33"/>
      <c r="L20" s="33"/>
      <c r="M20" s="33"/>
      <c r="N20" s="95">
        <v>3347</v>
      </c>
      <c r="O20" s="79">
        <f t="shared" si="0"/>
        <v>2.132</v>
      </c>
      <c r="P20" s="49">
        <f t="shared" si="1"/>
        <v>682.7</v>
      </c>
      <c r="Q20" s="49">
        <f t="shared" si="2"/>
        <v>2.4</v>
      </c>
      <c r="R20" s="49">
        <f t="shared" si="3"/>
        <v>0</v>
      </c>
      <c r="S20" s="49">
        <f t="shared" si="4"/>
        <v>0</v>
      </c>
      <c r="T20" s="49">
        <f t="shared" si="5"/>
        <v>0</v>
      </c>
      <c r="U20" s="49">
        <f t="shared" si="6"/>
        <v>0</v>
      </c>
      <c r="V20" s="49">
        <f t="shared" si="7"/>
        <v>0</v>
      </c>
      <c r="W20" s="49">
        <f t="shared" si="8"/>
        <v>0</v>
      </c>
      <c r="X20" s="49">
        <f t="shared" si="9"/>
        <v>0</v>
      </c>
      <c r="Y20" s="49">
        <f t="shared" si="10"/>
        <v>685.1</v>
      </c>
      <c r="Z20" s="63"/>
      <c r="AA20" s="63"/>
    </row>
    <row r="21" spans="1:27" s="37" customFormat="1" ht="19.5" customHeight="1">
      <c r="A21" s="31">
        <v>14</v>
      </c>
      <c r="B21" s="32" t="s">
        <v>11</v>
      </c>
      <c r="C21" s="77">
        <v>5</v>
      </c>
      <c r="D21" s="92">
        <v>29224</v>
      </c>
      <c r="E21" s="60">
        <v>23</v>
      </c>
      <c r="F21" s="33"/>
      <c r="G21" s="33"/>
      <c r="H21" s="33"/>
      <c r="I21" s="33">
        <v>2</v>
      </c>
      <c r="J21" s="33"/>
      <c r="K21" s="33"/>
      <c r="L21" s="33"/>
      <c r="M21" s="33"/>
      <c r="N21" s="95">
        <v>3347</v>
      </c>
      <c r="O21" s="79">
        <f t="shared" si="0"/>
        <v>8.731</v>
      </c>
      <c r="P21" s="49">
        <f t="shared" si="1"/>
        <v>224</v>
      </c>
      <c r="Q21" s="49">
        <f t="shared" si="2"/>
        <v>0</v>
      </c>
      <c r="R21" s="49">
        <f t="shared" si="3"/>
        <v>0</v>
      </c>
      <c r="S21" s="49">
        <f t="shared" si="4"/>
        <v>0</v>
      </c>
      <c r="T21" s="49">
        <f t="shared" si="5"/>
        <v>19.5</v>
      </c>
      <c r="U21" s="49">
        <f t="shared" si="6"/>
        <v>0</v>
      </c>
      <c r="V21" s="49">
        <f t="shared" si="7"/>
        <v>0</v>
      </c>
      <c r="W21" s="49">
        <f t="shared" si="8"/>
        <v>0</v>
      </c>
      <c r="X21" s="49">
        <f t="shared" si="9"/>
        <v>0</v>
      </c>
      <c r="Y21" s="49">
        <f t="shared" si="10"/>
        <v>243.5</v>
      </c>
      <c r="Z21" s="63"/>
      <c r="AA21" s="63"/>
    </row>
    <row r="22" spans="1:27" s="37" customFormat="1" ht="15.75">
      <c r="A22" s="40">
        <v>15</v>
      </c>
      <c r="B22" s="32" t="s">
        <v>12</v>
      </c>
      <c r="C22" s="77">
        <v>5</v>
      </c>
      <c r="D22" s="92">
        <v>8754</v>
      </c>
      <c r="E22" s="60">
        <v>223</v>
      </c>
      <c r="F22" s="33">
        <v>1</v>
      </c>
      <c r="G22" s="33"/>
      <c r="H22" s="33"/>
      <c r="I22" s="33">
        <v>3</v>
      </c>
      <c r="J22" s="33"/>
      <c r="K22" s="33"/>
      <c r="L22" s="33">
        <v>2</v>
      </c>
      <c r="M22" s="33"/>
      <c r="N22" s="95">
        <v>3347</v>
      </c>
      <c r="O22" s="79">
        <f t="shared" si="0"/>
        <v>2.615</v>
      </c>
      <c r="P22" s="49">
        <f t="shared" si="1"/>
        <v>650.6</v>
      </c>
      <c r="Q22" s="49">
        <f t="shared" si="2"/>
        <v>2.9</v>
      </c>
      <c r="R22" s="49">
        <f t="shared" si="3"/>
        <v>0</v>
      </c>
      <c r="S22" s="49">
        <f t="shared" si="4"/>
        <v>0</v>
      </c>
      <c r="T22" s="49">
        <f t="shared" si="5"/>
        <v>8.8</v>
      </c>
      <c r="U22" s="49">
        <f t="shared" si="6"/>
        <v>0</v>
      </c>
      <c r="V22" s="49">
        <f t="shared" si="7"/>
        <v>0</v>
      </c>
      <c r="W22" s="49">
        <f t="shared" si="8"/>
        <v>5.8</v>
      </c>
      <c r="X22" s="49">
        <f t="shared" si="9"/>
        <v>0</v>
      </c>
      <c r="Y22" s="49">
        <f t="shared" si="10"/>
        <v>668.0999999999999</v>
      </c>
      <c r="Z22" s="63"/>
      <c r="AA22" s="63"/>
    </row>
    <row r="23" spans="1:27" s="37" customFormat="1" ht="15.75" customHeight="1">
      <c r="A23" s="31">
        <v>16</v>
      </c>
      <c r="B23" s="32" t="s">
        <v>13</v>
      </c>
      <c r="C23" s="77">
        <v>5</v>
      </c>
      <c r="D23" s="92">
        <v>24475</v>
      </c>
      <c r="E23" s="60">
        <v>61</v>
      </c>
      <c r="F23" s="33">
        <v>1</v>
      </c>
      <c r="G23" s="33"/>
      <c r="H23" s="33"/>
      <c r="I23" s="33">
        <v>2</v>
      </c>
      <c r="J23" s="33"/>
      <c r="K23" s="33"/>
      <c r="L23" s="33">
        <v>2</v>
      </c>
      <c r="M23" s="33">
        <v>1</v>
      </c>
      <c r="N23" s="95">
        <v>3347</v>
      </c>
      <c r="O23" s="79">
        <f t="shared" si="0"/>
        <v>7.313</v>
      </c>
      <c r="P23" s="49">
        <f t="shared" si="1"/>
        <v>497.7</v>
      </c>
      <c r="Q23" s="49">
        <f t="shared" si="2"/>
        <v>8.2</v>
      </c>
      <c r="R23" s="49">
        <f t="shared" si="3"/>
        <v>0</v>
      </c>
      <c r="S23" s="49">
        <f t="shared" si="4"/>
        <v>0</v>
      </c>
      <c r="T23" s="49">
        <f t="shared" si="5"/>
        <v>16.3</v>
      </c>
      <c r="U23" s="49">
        <f t="shared" si="6"/>
        <v>0</v>
      </c>
      <c r="V23" s="49">
        <f t="shared" si="7"/>
        <v>0</v>
      </c>
      <c r="W23" s="49">
        <f t="shared" si="8"/>
        <v>16.3</v>
      </c>
      <c r="X23" s="49">
        <f t="shared" si="9"/>
        <v>8.2</v>
      </c>
      <c r="Y23" s="49">
        <f t="shared" si="10"/>
        <v>546.6999999999999</v>
      </c>
      <c r="Z23" s="63"/>
      <c r="AA23" s="63"/>
    </row>
    <row r="24" spans="1:27" s="37" customFormat="1" ht="19.5" customHeight="1">
      <c r="A24" s="40">
        <v>17</v>
      </c>
      <c r="B24" s="32" t="s">
        <v>14</v>
      </c>
      <c r="C24" s="77">
        <v>5</v>
      </c>
      <c r="D24" s="92">
        <v>56989</v>
      </c>
      <c r="E24" s="60">
        <v>14</v>
      </c>
      <c r="F24" s="33"/>
      <c r="G24" s="33"/>
      <c r="H24" s="33"/>
      <c r="I24" s="33">
        <v>1</v>
      </c>
      <c r="J24" s="33"/>
      <c r="K24" s="33"/>
      <c r="L24" s="33"/>
      <c r="M24" s="33"/>
      <c r="N24" s="95">
        <v>3347</v>
      </c>
      <c r="O24" s="79">
        <f t="shared" si="0"/>
        <v>17.027</v>
      </c>
      <c r="P24" s="49">
        <f t="shared" si="1"/>
        <v>266</v>
      </c>
      <c r="Q24" s="49">
        <f t="shared" si="2"/>
        <v>0</v>
      </c>
      <c r="R24" s="49">
        <f t="shared" si="3"/>
        <v>0</v>
      </c>
      <c r="S24" s="49">
        <f t="shared" si="4"/>
        <v>0</v>
      </c>
      <c r="T24" s="49">
        <f t="shared" si="5"/>
        <v>19</v>
      </c>
      <c r="U24" s="49">
        <f t="shared" si="6"/>
        <v>0</v>
      </c>
      <c r="V24" s="49">
        <f t="shared" si="7"/>
        <v>0</v>
      </c>
      <c r="W24" s="49">
        <f t="shared" si="8"/>
        <v>0</v>
      </c>
      <c r="X24" s="49">
        <f t="shared" si="9"/>
        <v>0</v>
      </c>
      <c r="Y24" s="49">
        <f t="shared" si="10"/>
        <v>285</v>
      </c>
      <c r="Z24" s="63"/>
      <c r="AA24" s="63"/>
    </row>
    <row r="25" spans="1:27" s="37" customFormat="1" ht="15.75">
      <c r="A25" s="31">
        <v>18</v>
      </c>
      <c r="B25" s="32" t="s">
        <v>15</v>
      </c>
      <c r="C25" s="77">
        <v>5</v>
      </c>
      <c r="D25" s="92">
        <v>21271</v>
      </c>
      <c r="E25" s="60">
        <v>36</v>
      </c>
      <c r="F25" s="33"/>
      <c r="G25" s="33"/>
      <c r="H25" s="33"/>
      <c r="I25" s="33"/>
      <c r="J25" s="33"/>
      <c r="K25" s="33"/>
      <c r="L25" s="33"/>
      <c r="M25" s="33"/>
      <c r="N25" s="95">
        <v>3347</v>
      </c>
      <c r="O25" s="79">
        <f t="shared" si="0"/>
        <v>6.355</v>
      </c>
      <c r="P25" s="49">
        <f t="shared" si="1"/>
        <v>255.2</v>
      </c>
      <c r="Q25" s="49">
        <f t="shared" si="2"/>
        <v>0</v>
      </c>
      <c r="R25" s="49">
        <f t="shared" si="3"/>
        <v>0</v>
      </c>
      <c r="S25" s="49">
        <f t="shared" si="4"/>
        <v>0</v>
      </c>
      <c r="T25" s="49">
        <f t="shared" si="5"/>
        <v>0</v>
      </c>
      <c r="U25" s="49">
        <f t="shared" si="6"/>
        <v>0</v>
      </c>
      <c r="V25" s="49">
        <f t="shared" si="7"/>
        <v>0</v>
      </c>
      <c r="W25" s="49">
        <f t="shared" si="8"/>
        <v>0</v>
      </c>
      <c r="X25" s="49">
        <f t="shared" si="9"/>
        <v>0</v>
      </c>
      <c r="Y25" s="49">
        <f t="shared" si="10"/>
        <v>255.2</v>
      </c>
      <c r="Z25" s="63"/>
      <c r="AA25" s="63"/>
    </row>
    <row r="26" spans="1:27" s="37" customFormat="1" ht="21" customHeight="1">
      <c r="A26" s="40">
        <v>19</v>
      </c>
      <c r="B26" s="32" t="s">
        <v>16</v>
      </c>
      <c r="C26" s="77">
        <v>5</v>
      </c>
      <c r="D26" s="92">
        <v>15687</v>
      </c>
      <c r="E26" s="60">
        <v>106</v>
      </c>
      <c r="F26" s="33"/>
      <c r="G26" s="33"/>
      <c r="H26" s="33"/>
      <c r="I26" s="33"/>
      <c r="J26" s="33"/>
      <c r="K26" s="33">
        <v>1</v>
      </c>
      <c r="L26" s="33"/>
      <c r="M26" s="33">
        <v>2</v>
      </c>
      <c r="N26" s="95">
        <v>3347</v>
      </c>
      <c r="O26" s="79">
        <f t="shared" si="0"/>
        <v>4.687</v>
      </c>
      <c r="P26" s="49">
        <f t="shared" si="1"/>
        <v>554.3</v>
      </c>
      <c r="Q26" s="49">
        <f t="shared" si="2"/>
        <v>0</v>
      </c>
      <c r="R26" s="49">
        <f t="shared" si="3"/>
        <v>0</v>
      </c>
      <c r="S26" s="49">
        <f t="shared" si="4"/>
        <v>0</v>
      </c>
      <c r="T26" s="49">
        <f t="shared" si="5"/>
        <v>0</v>
      </c>
      <c r="U26" s="49">
        <f t="shared" si="6"/>
        <v>0</v>
      </c>
      <c r="V26" s="49">
        <f t="shared" si="7"/>
        <v>5.2</v>
      </c>
      <c r="W26" s="49">
        <f t="shared" si="8"/>
        <v>0</v>
      </c>
      <c r="X26" s="49">
        <f t="shared" si="9"/>
        <v>10.5</v>
      </c>
      <c r="Y26" s="49">
        <f t="shared" si="10"/>
        <v>570</v>
      </c>
      <c r="Z26" s="63"/>
      <c r="AA26" s="63"/>
    </row>
    <row r="27" spans="1:27" s="37" customFormat="1" ht="15.75">
      <c r="A27" s="31">
        <v>20</v>
      </c>
      <c r="B27" s="32" t="s">
        <v>17</v>
      </c>
      <c r="C27" s="77">
        <v>5</v>
      </c>
      <c r="D27" s="92">
        <v>6204</v>
      </c>
      <c r="E27" s="60">
        <v>220</v>
      </c>
      <c r="F27" s="33">
        <v>1</v>
      </c>
      <c r="G27" s="33"/>
      <c r="H27" s="33"/>
      <c r="I27" s="33">
        <v>1</v>
      </c>
      <c r="J27" s="33"/>
      <c r="K27" s="33"/>
      <c r="L27" s="33"/>
      <c r="M27" s="33"/>
      <c r="N27" s="95">
        <v>3347</v>
      </c>
      <c r="O27" s="79">
        <f t="shared" si="0"/>
        <v>1.854</v>
      </c>
      <c r="P27" s="49">
        <f t="shared" si="1"/>
        <v>455.1</v>
      </c>
      <c r="Q27" s="49">
        <f t="shared" si="2"/>
        <v>2.1</v>
      </c>
      <c r="R27" s="49">
        <f t="shared" si="3"/>
        <v>0</v>
      </c>
      <c r="S27" s="49">
        <f t="shared" si="4"/>
        <v>0</v>
      </c>
      <c r="T27" s="49">
        <f t="shared" si="5"/>
        <v>2.1</v>
      </c>
      <c r="U27" s="49">
        <f t="shared" si="6"/>
        <v>0</v>
      </c>
      <c r="V27" s="49">
        <f t="shared" si="7"/>
        <v>0</v>
      </c>
      <c r="W27" s="49">
        <f t="shared" si="8"/>
        <v>0</v>
      </c>
      <c r="X27" s="49">
        <f t="shared" si="9"/>
        <v>0</v>
      </c>
      <c r="Y27" s="49">
        <f t="shared" si="10"/>
        <v>459.30000000000007</v>
      </c>
      <c r="Z27" s="63"/>
      <c r="AA27" s="63"/>
    </row>
    <row r="28" spans="1:27" s="37" customFormat="1" ht="15.75">
      <c r="A28" s="40">
        <v>21</v>
      </c>
      <c r="B28" s="32" t="s">
        <v>18</v>
      </c>
      <c r="C28" s="77">
        <v>5</v>
      </c>
      <c r="D28" s="92">
        <v>36770</v>
      </c>
      <c r="E28" s="60">
        <v>29</v>
      </c>
      <c r="F28" s="60">
        <v>1</v>
      </c>
      <c r="G28" s="60">
        <v>2</v>
      </c>
      <c r="H28" s="60"/>
      <c r="I28" s="60"/>
      <c r="J28" s="33"/>
      <c r="K28" s="33"/>
      <c r="L28" s="60"/>
      <c r="M28" s="60"/>
      <c r="N28" s="95">
        <v>3347</v>
      </c>
      <c r="O28" s="79">
        <f t="shared" si="0"/>
        <v>10.986</v>
      </c>
      <c r="P28" s="49">
        <f t="shared" si="1"/>
        <v>355.4</v>
      </c>
      <c r="Q28" s="49">
        <f t="shared" si="2"/>
        <v>12.3</v>
      </c>
      <c r="R28" s="49">
        <f t="shared" si="3"/>
        <v>24.5</v>
      </c>
      <c r="S28" s="49">
        <f t="shared" si="4"/>
        <v>0</v>
      </c>
      <c r="T28" s="49">
        <f t="shared" si="5"/>
        <v>0</v>
      </c>
      <c r="U28" s="49">
        <f t="shared" si="6"/>
        <v>0</v>
      </c>
      <c r="V28" s="49">
        <f t="shared" si="7"/>
        <v>0</v>
      </c>
      <c r="W28" s="49">
        <f t="shared" si="8"/>
        <v>0</v>
      </c>
      <c r="X28" s="49">
        <f t="shared" si="9"/>
        <v>0</v>
      </c>
      <c r="Y28" s="49">
        <f t="shared" si="10"/>
        <v>392.2</v>
      </c>
      <c r="Z28" s="63"/>
      <c r="AA28" s="63"/>
    </row>
    <row r="29" spans="1:27" s="37" customFormat="1" ht="15" customHeight="1">
      <c r="A29" s="31">
        <v>22</v>
      </c>
      <c r="B29" s="32" t="s">
        <v>19</v>
      </c>
      <c r="C29" s="77">
        <v>5</v>
      </c>
      <c r="D29" s="92">
        <v>13269</v>
      </c>
      <c r="E29" s="60">
        <v>118</v>
      </c>
      <c r="F29" s="60"/>
      <c r="G29" s="60">
        <v>2</v>
      </c>
      <c r="H29" s="60"/>
      <c r="I29" s="60"/>
      <c r="J29" s="33"/>
      <c r="K29" s="33"/>
      <c r="L29" s="60"/>
      <c r="M29" s="60"/>
      <c r="N29" s="95">
        <v>3347</v>
      </c>
      <c r="O29" s="79">
        <f t="shared" si="0"/>
        <v>3.964</v>
      </c>
      <c r="P29" s="49">
        <f t="shared" si="1"/>
        <v>521.9</v>
      </c>
      <c r="Q29" s="49">
        <f t="shared" si="2"/>
        <v>0</v>
      </c>
      <c r="R29" s="49">
        <f t="shared" si="3"/>
        <v>8.8</v>
      </c>
      <c r="S29" s="49">
        <f t="shared" si="4"/>
        <v>0</v>
      </c>
      <c r="T29" s="49">
        <f t="shared" si="5"/>
        <v>0</v>
      </c>
      <c r="U29" s="49">
        <f t="shared" si="6"/>
        <v>0</v>
      </c>
      <c r="V29" s="49">
        <f t="shared" si="7"/>
        <v>0</v>
      </c>
      <c r="W29" s="49">
        <f t="shared" si="8"/>
        <v>0</v>
      </c>
      <c r="X29" s="49">
        <f t="shared" si="9"/>
        <v>0</v>
      </c>
      <c r="Y29" s="49">
        <f t="shared" si="10"/>
        <v>530.6999999999999</v>
      </c>
      <c r="Z29" s="63"/>
      <c r="AA29" s="63"/>
    </row>
    <row r="30" spans="1:27" s="37" customFormat="1" ht="18.75" customHeight="1">
      <c r="A30" s="40">
        <v>23</v>
      </c>
      <c r="B30" s="32" t="s">
        <v>20</v>
      </c>
      <c r="C30" s="77">
        <v>6</v>
      </c>
      <c r="D30" s="92">
        <v>28637</v>
      </c>
      <c r="E30" s="60">
        <v>38</v>
      </c>
      <c r="F30" s="33">
        <v>2</v>
      </c>
      <c r="G30" s="60"/>
      <c r="H30" s="60"/>
      <c r="I30" s="33">
        <v>3</v>
      </c>
      <c r="J30" s="33"/>
      <c r="K30" s="33"/>
      <c r="L30" s="33"/>
      <c r="M30" s="33"/>
      <c r="N30" s="95">
        <v>3347</v>
      </c>
      <c r="O30" s="79">
        <f t="shared" si="0"/>
        <v>8.556</v>
      </c>
      <c r="P30" s="49">
        <f t="shared" si="1"/>
        <v>362.7</v>
      </c>
      <c r="Q30" s="49">
        <f t="shared" si="2"/>
        <v>19.1</v>
      </c>
      <c r="R30" s="49">
        <f t="shared" si="3"/>
        <v>0</v>
      </c>
      <c r="S30" s="49">
        <f t="shared" si="4"/>
        <v>0</v>
      </c>
      <c r="T30" s="49">
        <f t="shared" si="5"/>
        <v>28.6</v>
      </c>
      <c r="U30" s="49">
        <f t="shared" si="6"/>
        <v>0</v>
      </c>
      <c r="V30" s="49">
        <f t="shared" si="7"/>
        <v>0</v>
      </c>
      <c r="W30" s="49">
        <f t="shared" si="8"/>
        <v>0</v>
      </c>
      <c r="X30" s="49">
        <f t="shared" si="9"/>
        <v>0</v>
      </c>
      <c r="Y30" s="49">
        <f t="shared" si="10"/>
        <v>410.40000000000003</v>
      </c>
      <c r="Z30" s="63"/>
      <c r="AA30" s="63"/>
    </row>
    <row r="31" spans="1:27" s="37" customFormat="1" ht="15.75">
      <c r="A31" s="31">
        <v>24</v>
      </c>
      <c r="B31" s="32" t="s">
        <v>21</v>
      </c>
      <c r="C31" s="77">
        <v>5</v>
      </c>
      <c r="D31" s="92">
        <v>46500</v>
      </c>
      <c r="E31" s="60">
        <v>25</v>
      </c>
      <c r="F31" s="33"/>
      <c r="G31" s="60"/>
      <c r="H31" s="60">
        <v>1</v>
      </c>
      <c r="I31" s="60"/>
      <c r="J31" s="33"/>
      <c r="K31" s="33"/>
      <c r="L31" s="60"/>
      <c r="M31" s="33"/>
      <c r="N31" s="95">
        <v>3347</v>
      </c>
      <c r="O31" s="79">
        <f t="shared" si="0"/>
        <v>13.893</v>
      </c>
      <c r="P31" s="49">
        <f t="shared" si="1"/>
        <v>387.5</v>
      </c>
      <c r="Q31" s="49">
        <f t="shared" si="2"/>
        <v>0</v>
      </c>
      <c r="R31" s="49">
        <f t="shared" si="3"/>
        <v>0</v>
      </c>
      <c r="S31" s="49">
        <f t="shared" si="4"/>
        <v>15.5</v>
      </c>
      <c r="T31" s="49">
        <f t="shared" si="5"/>
        <v>0</v>
      </c>
      <c r="U31" s="49">
        <f t="shared" si="6"/>
        <v>0</v>
      </c>
      <c r="V31" s="49">
        <f t="shared" si="7"/>
        <v>0</v>
      </c>
      <c r="W31" s="49">
        <f t="shared" si="8"/>
        <v>0</v>
      </c>
      <c r="X31" s="49">
        <f t="shared" si="9"/>
        <v>0</v>
      </c>
      <c r="Y31" s="49">
        <f t="shared" si="10"/>
        <v>403</v>
      </c>
      <c r="Z31" s="63"/>
      <c r="AA31" s="63"/>
    </row>
    <row r="32" spans="1:27" s="37" customFormat="1" ht="15.75">
      <c r="A32" s="40">
        <v>25</v>
      </c>
      <c r="B32" s="32" t="s">
        <v>22</v>
      </c>
      <c r="C32" s="77">
        <v>6</v>
      </c>
      <c r="D32" s="92">
        <v>67373</v>
      </c>
      <c r="E32" s="60">
        <v>27</v>
      </c>
      <c r="F32" s="33"/>
      <c r="G32" s="60"/>
      <c r="H32" s="60"/>
      <c r="I32" s="60"/>
      <c r="J32" s="33"/>
      <c r="K32" s="33"/>
      <c r="L32" s="60"/>
      <c r="M32" s="60"/>
      <c r="N32" s="95">
        <v>3347</v>
      </c>
      <c r="O32" s="79">
        <f t="shared" si="0"/>
        <v>20.129</v>
      </c>
      <c r="P32" s="49">
        <f t="shared" si="1"/>
        <v>606.3</v>
      </c>
      <c r="Q32" s="49">
        <f t="shared" si="2"/>
        <v>0</v>
      </c>
      <c r="R32" s="49">
        <f t="shared" si="3"/>
        <v>0</v>
      </c>
      <c r="S32" s="49">
        <f t="shared" si="4"/>
        <v>0</v>
      </c>
      <c r="T32" s="49">
        <f t="shared" si="5"/>
        <v>0</v>
      </c>
      <c r="U32" s="49">
        <f t="shared" si="6"/>
        <v>0</v>
      </c>
      <c r="V32" s="49">
        <f t="shared" si="7"/>
        <v>0</v>
      </c>
      <c r="W32" s="49">
        <f t="shared" si="8"/>
        <v>0</v>
      </c>
      <c r="X32" s="49">
        <f t="shared" si="9"/>
        <v>0</v>
      </c>
      <c r="Y32" s="49">
        <f t="shared" si="10"/>
        <v>606.3</v>
      </c>
      <c r="Z32" s="63"/>
      <c r="AA32" s="63"/>
    </row>
    <row r="33" spans="1:27" s="37" customFormat="1" ht="15.75">
      <c r="A33" s="31">
        <v>26</v>
      </c>
      <c r="B33" s="32" t="s">
        <v>23</v>
      </c>
      <c r="C33" s="77">
        <v>5</v>
      </c>
      <c r="D33" s="92">
        <v>28921</v>
      </c>
      <c r="E33" s="148">
        <v>61</v>
      </c>
      <c r="F33" s="149">
        <v>1</v>
      </c>
      <c r="G33" s="33"/>
      <c r="H33" s="33"/>
      <c r="I33" s="33"/>
      <c r="J33" s="33">
        <v>1</v>
      </c>
      <c r="K33" s="33"/>
      <c r="L33" s="33"/>
      <c r="M33" s="33"/>
      <c r="N33" s="95">
        <v>3347</v>
      </c>
      <c r="O33" s="79">
        <f t="shared" si="0"/>
        <v>8.641</v>
      </c>
      <c r="P33" s="49">
        <f t="shared" si="1"/>
        <v>588.1</v>
      </c>
      <c r="Q33" s="49">
        <f t="shared" si="2"/>
        <v>9.6</v>
      </c>
      <c r="R33" s="49">
        <f t="shared" si="3"/>
        <v>0</v>
      </c>
      <c r="S33" s="49">
        <f t="shared" si="4"/>
        <v>0</v>
      </c>
      <c r="T33" s="49">
        <f t="shared" si="5"/>
        <v>0</v>
      </c>
      <c r="U33" s="49">
        <f t="shared" si="6"/>
        <v>9.6</v>
      </c>
      <c r="V33" s="49">
        <f t="shared" si="7"/>
        <v>0</v>
      </c>
      <c r="W33" s="49">
        <f t="shared" si="8"/>
        <v>0</v>
      </c>
      <c r="X33" s="49">
        <f t="shared" si="9"/>
        <v>0</v>
      </c>
      <c r="Y33" s="49">
        <f t="shared" si="10"/>
        <v>607.3000000000001</v>
      </c>
      <c r="Z33" s="63"/>
      <c r="AA33" s="63"/>
    </row>
    <row r="34" spans="1:27" s="37" customFormat="1" ht="24" customHeight="1">
      <c r="A34" s="40">
        <v>27</v>
      </c>
      <c r="B34" s="32" t="s">
        <v>24</v>
      </c>
      <c r="C34" s="77">
        <v>5</v>
      </c>
      <c r="D34" s="92">
        <v>25064</v>
      </c>
      <c r="E34" s="60">
        <v>50</v>
      </c>
      <c r="F34" s="33">
        <v>1</v>
      </c>
      <c r="G34" s="33"/>
      <c r="H34" s="33"/>
      <c r="I34" s="33"/>
      <c r="J34" s="33"/>
      <c r="K34" s="33">
        <v>1</v>
      </c>
      <c r="L34" s="33"/>
      <c r="M34" s="33"/>
      <c r="N34" s="95">
        <v>3347</v>
      </c>
      <c r="O34" s="79">
        <f t="shared" si="0"/>
        <v>7.488</v>
      </c>
      <c r="P34" s="49">
        <f t="shared" si="1"/>
        <v>417.7</v>
      </c>
      <c r="Q34" s="49">
        <f t="shared" si="2"/>
        <v>8.4</v>
      </c>
      <c r="R34" s="49">
        <f t="shared" si="3"/>
        <v>0</v>
      </c>
      <c r="S34" s="49">
        <f t="shared" si="4"/>
        <v>0</v>
      </c>
      <c r="T34" s="49">
        <f t="shared" si="5"/>
        <v>0</v>
      </c>
      <c r="U34" s="49">
        <f t="shared" si="6"/>
        <v>0</v>
      </c>
      <c r="V34" s="49">
        <f t="shared" si="7"/>
        <v>8.4</v>
      </c>
      <c r="W34" s="49">
        <f t="shared" si="8"/>
        <v>0</v>
      </c>
      <c r="X34" s="49">
        <f t="shared" si="9"/>
        <v>0</v>
      </c>
      <c r="Y34" s="49">
        <f t="shared" si="10"/>
        <v>434.49999999999994</v>
      </c>
      <c r="Z34" s="63"/>
      <c r="AA34" s="63"/>
    </row>
    <row r="35" spans="1:27" s="37" customFormat="1" ht="18" customHeight="1">
      <c r="A35" s="31">
        <v>28</v>
      </c>
      <c r="B35" s="32" t="s">
        <v>25</v>
      </c>
      <c r="C35" s="77">
        <v>5</v>
      </c>
      <c r="D35" s="92">
        <v>48753</v>
      </c>
      <c r="E35" s="60">
        <v>26</v>
      </c>
      <c r="F35" s="33">
        <v>2</v>
      </c>
      <c r="G35" s="33"/>
      <c r="H35" s="33"/>
      <c r="I35" s="33">
        <v>4</v>
      </c>
      <c r="J35" s="33"/>
      <c r="K35" s="33"/>
      <c r="L35" s="33"/>
      <c r="M35" s="33"/>
      <c r="N35" s="95">
        <v>3347</v>
      </c>
      <c r="O35" s="79">
        <f t="shared" si="0"/>
        <v>14.566</v>
      </c>
      <c r="P35" s="49">
        <f t="shared" si="1"/>
        <v>422.5</v>
      </c>
      <c r="Q35" s="49">
        <f t="shared" si="2"/>
        <v>32.5</v>
      </c>
      <c r="R35" s="49">
        <f t="shared" si="3"/>
        <v>0</v>
      </c>
      <c r="S35" s="49">
        <f t="shared" si="4"/>
        <v>0</v>
      </c>
      <c r="T35" s="49">
        <f t="shared" si="5"/>
        <v>65</v>
      </c>
      <c r="U35" s="49">
        <f t="shared" si="6"/>
        <v>0</v>
      </c>
      <c r="V35" s="49">
        <f t="shared" si="7"/>
        <v>0</v>
      </c>
      <c r="W35" s="49">
        <f t="shared" si="8"/>
        <v>0</v>
      </c>
      <c r="X35" s="49">
        <f t="shared" si="9"/>
        <v>0</v>
      </c>
      <c r="Y35" s="49">
        <f t="shared" si="10"/>
        <v>520</v>
      </c>
      <c r="Z35" s="63"/>
      <c r="AA35" s="63"/>
    </row>
    <row r="36" spans="1:27" s="37" customFormat="1" ht="18.75" customHeight="1">
      <c r="A36" s="40">
        <v>29</v>
      </c>
      <c r="B36" s="32" t="s">
        <v>26</v>
      </c>
      <c r="C36" s="77">
        <v>6</v>
      </c>
      <c r="D36" s="92">
        <v>65413</v>
      </c>
      <c r="E36" s="60">
        <v>42</v>
      </c>
      <c r="F36" s="33"/>
      <c r="G36" s="33"/>
      <c r="H36" s="33"/>
      <c r="I36" s="33"/>
      <c r="J36" s="33"/>
      <c r="K36" s="33"/>
      <c r="L36" s="33"/>
      <c r="M36" s="33"/>
      <c r="N36" s="95">
        <v>3347</v>
      </c>
      <c r="O36" s="79">
        <f t="shared" si="0"/>
        <v>19.544</v>
      </c>
      <c r="P36" s="49">
        <f t="shared" si="1"/>
        <v>915.8</v>
      </c>
      <c r="Q36" s="49">
        <f t="shared" si="2"/>
        <v>0</v>
      </c>
      <c r="R36" s="49">
        <f t="shared" si="3"/>
        <v>0</v>
      </c>
      <c r="S36" s="49">
        <f t="shared" si="4"/>
        <v>0</v>
      </c>
      <c r="T36" s="49">
        <f t="shared" si="5"/>
        <v>0</v>
      </c>
      <c r="U36" s="49">
        <f t="shared" si="6"/>
        <v>0</v>
      </c>
      <c r="V36" s="49">
        <f t="shared" si="7"/>
        <v>0</v>
      </c>
      <c r="W36" s="49">
        <f t="shared" si="8"/>
        <v>0</v>
      </c>
      <c r="X36" s="49">
        <f t="shared" si="9"/>
        <v>0</v>
      </c>
      <c r="Y36" s="49">
        <f t="shared" si="10"/>
        <v>915.8</v>
      </c>
      <c r="Z36" s="63"/>
      <c r="AA36" s="63"/>
    </row>
    <row r="37" spans="1:27" s="37" customFormat="1" ht="32.25" customHeight="1">
      <c r="A37" s="31">
        <v>30</v>
      </c>
      <c r="B37" s="32" t="s">
        <v>27</v>
      </c>
      <c r="C37" s="77">
        <v>6</v>
      </c>
      <c r="D37" s="92">
        <v>48853</v>
      </c>
      <c r="E37" s="60">
        <v>23</v>
      </c>
      <c r="F37" s="33"/>
      <c r="G37" s="33"/>
      <c r="H37" s="33"/>
      <c r="I37" s="33"/>
      <c r="J37" s="33"/>
      <c r="K37" s="33"/>
      <c r="L37" s="33"/>
      <c r="M37" s="33"/>
      <c r="N37" s="95">
        <v>3347</v>
      </c>
      <c r="O37" s="79">
        <f t="shared" si="0"/>
        <v>14.596</v>
      </c>
      <c r="P37" s="49">
        <f t="shared" si="1"/>
        <v>374.5</v>
      </c>
      <c r="Q37" s="49">
        <f t="shared" si="2"/>
        <v>0</v>
      </c>
      <c r="R37" s="49">
        <f t="shared" si="3"/>
        <v>0</v>
      </c>
      <c r="S37" s="49">
        <f t="shared" si="4"/>
        <v>0</v>
      </c>
      <c r="T37" s="49">
        <f t="shared" si="5"/>
        <v>0</v>
      </c>
      <c r="U37" s="49">
        <f t="shared" si="6"/>
        <v>0</v>
      </c>
      <c r="V37" s="49">
        <f t="shared" si="7"/>
        <v>0</v>
      </c>
      <c r="W37" s="49">
        <f t="shared" si="8"/>
        <v>0</v>
      </c>
      <c r="X37" s="49">
        <f t="shared" si="9"/>
        <v>0</v>
      </c>
      <c r="Y37" s="49">
        <f t="shared" si="10"/>
        <v>374.5</v>
      </c>
      <c r="Z37" s="63"/>
      <c r="AA37" s="63"/>
    </row>
    <row r="38" spans="1:27" s="37" customFormat="1" ht="15.75">
      <c r="A38" s="40">
        <v>31</v>
      </c>
      <c r="B38" s="32" t="s">
        <v>28</v>
      </c>
      <c r="C38" s="77">
        <v>5</v>
      </c>
      <c r="D38" s="92">
        <v>31354</v>
      </c>
      <c r="E38" s="60">
        <v>46</v>
      </c>
      <c r="F38" s="60"/>
      <c r="G38" s="60"/>
      <c r="H38" s="60"/>
      <c r="I38" s="60"/>
      <c r="J38" s="60"/>
      <c r="K38" s="33"/>
      <c r="L38" s="60"/>
      <c r="M38" s="33"/>
      <c r="N38" s="95">
        <v>3347</v>
      </c>
      <c r="O38" s="79">
        <f t="shared" si="0"/>
        <v>9.368</v>
      </c>
      <c r="P38" s="49">
        <f t="shared" si="1"/>
        <v>480.8</v>
      </c>
      <c r="Q38" s="49">
        <f t="shared" si="2"/>
        <v>0</v>
      </c>
      <c r="R38" s="49">
        <f t="shared" si="3"/>
        <v>0</v>
      </c>
      <c r="S38" s="49">
        <f t="shared" si="4"/>
        <v>0</v>
      </c>
      <c r="T38" s="49">
        <f t="shared" si="5"/>
        <v>0</v>
      </c>
      <c r="U38" s="49">
        <f t="shared" si="6"/>
        <v>0</v>
      </c>
      <c r="V38" s="49">
        <f t="shared" si="7"/>
        <v>0</v>
      </c>
      <c r="W38" s="49">
        <f t="shared" si="8"/>
        <v>0</v>
      </c>
      <c r="X38" s="49">
        <f t="shared" si="9"/>
        <v>0</v>
      </c>
      <c r="Y38" s="49">
        <f t="shared" si="10"/>
        <v>480.8</v>
      </c>
      <c r="Z38" s="63"/>
      <c r="AA38" s="63"/>
    </row>
    <row r="39" spans="1:27" s="37" customFormat="1" ht="20.25" customHeight="1">
      <c r="A39" s="31">
        <v>32</v>
      </c>
      <c r="B39" s="32" t="s">
        <v>29</v>
      </c>
      <c r="C39" s="77">
        <v>5</v>
      </c>
      <c r="D39" s="92">
        <v>44126</v>
      </c>
      <c r="E39" s="60">
        <v>33</v>
      </c>
      <c r="F39" s="60"/>
      <c r="G39" s="60"/>
      <c r="H39" s="60"/>
      <c r="I39" s="60"/>
      <c r="J39" s="60"/>
      <c r="K39" s="33"/>
      <c r="L39" s="60">
        <v>1</v>
      </c>
      <c r="M39" s="33"/>
      <c r="N39" s="95">
        <v>3347</v>
      </c>
      <c r="O39" s="79">
        <f t="shared" si="0"/>
        <v>13.184</v>
      </c>
      <c r="P39" s="49">
        <f t="shared" si="1"/>
        <v>485.4</v>
      </c>
      <c r="Q39" s="49">
        <f t="shared" si="2"/>
        <v>0</v>
      </c>
      <c r="R39" s="49">
        <f t="shared" si="3"/>
        <v>0</v>
      </c>
      <c r="S39" s="49">
        <f t="shared" si="4"/>
        <v>0</v>
      </c>
      <c r="T39" s="49">
        <f t="shared" si="5"/>
        <v>0</v>
      </c>
      <c r="U39" s="49">
        <f t="shared" si="6"/>
        <v>0</v>
      </c>
      <c r="V39" s="49">
        <f t="shared" si="7"/>
        <v>0</v>
      </c>
      <c r="W39" s="49">
        <f t="shared" si="8"/>
        <v>14.7</v>
      </c>
      <c r="X39" s="49">
        <f t="shared" si="9"/>
        <v>0</v>
      </c>
      <c r="Y39" s="49">
        <f t="shared" si="10"/>
        <v>500.09999999999997</v>
      </c>
      <c r="Z39" s="63"/>
      <c r="AA39" s="63"/>
    </row>
    <row r="40" spans="1:27" s="37" customFormat="1" ht="18" customHeight="1">
      <c r="A40" s="40">
        <v>33</v>
      </c>
      <c r="B40" s="32" t="s">
        <v>30</v>
      </c>
      <c r="C40" s="77">
        <v>6</v>
      </c>
      <c r="D40" s="92">
        <v>27660</v>
      </c>
      <c r="E40" s="60">
        <v>22</v>
      </c>
      <c r="F40" s="60"/>
      <c r="G40" s="60"/>
      <c r="H40" s="60"/>
      <c r="I40" s="60"/>
      <c r="J40" s="60"/>
      <c r="K40" s="33"/>
      <c r="L40" s="60">
        <v>1</v>
      </c>
      <c r="M40" s="60"/>
      <c r="N40" s="95">
        <v>3347</v>
      </c>
      <c r="O40" s="79">
        <f t="shared" si="0"/>
        <v>8.264</v>
      </c>
      <c r="P40" s="49">
        <f t="shared" si="1"/>
        <v>202.8</v>
      </c>
      <c r="Q40" s="49">
        <f t="shared" si="2"/>
        <v>0</v>
      </c>
      <c r="R40" s="49">
        <f t="shared" si="3"/>
        <v>0</v>
      </c>
      <c r="S40" s="49">
        <f t="shared" si="4"/>
        <v>0</v>
      </c>
      <c r="T40" s="49">
        <f t="shared" si="5"/>
        <v>0</v>
      </c>
      <c r="U40" s="49">
        <f t="shared" si="6"/>
        <v>0</v>
      </c>
      <c r="V40" s="49">
        <f t="shared" si="7"/>
        <v>0</v>
      </c>
      <c r="W40" s="49">
        <f t="shared" si="8"/>
        <v>9.2</v>
      </c>
      <c r="X40" s="49">
        <f t="shared" si="9"/>
        <v>0</v>
      </c>
      <c r="Y40" s="49">
        <f t="shared" si="10"/>
        <v>212</v>
      </c>
      <c r="Z40" s="63"/>
      <c r="AA40" s="63"/>
    </row>
    <row r="41" spans="1:27" s="37" customFormat="1" ht="15.75">
      <c r="A41" s="31">
        <v>34</v>
      </c>
      <c r="B41" s="32" t="s">
        <v>31</v>
      </c>
      <c r="C41" s="77">
        <v>5</v>
      </c>
      <c r="D41" s="92">
        <v>17307</v>
      </c>
      <c r="E41" s="60">
        <v>105</v>
      </c>
      <c r="F41" s="33">
        <v>1</v>
      </c>
      <c r="G41" s="33"/>
      <c r="H41" s="33"/>
      <c r="I41" s="33">
        <v>2</v>
      </c>
      <c r="J41" s="33">
        <v>1</v>
      </c>
      <c r="K41" s="33"/>
      <c r="L41" s="33"/>
      <c r="M41" s="33"/>
      <c r="N41" s="95">
        <v>3347</v>
      </c>
      <c r="O41" s="79">
        <f t="shared" si="0"/>
        <v>5.171</v>
      </c>
      <c r="P41" s="49">
        <f t="shared" si="1"/>
        <v>605.8</v>
      </c>
      <c r="Q41" s="49">
        <f t="shared" si="2"/>
        <v>5.8</v>
      </c>
      <c r="R41" s="49">
        <f t="shared" si="3"/>
        <v>0</v>
      </c>
      <c r="S41" s="49">
        <f t="shared" si="4"/>
        <v>0</v>
      </c>
      <c r="T41" s="49">
        <f t="shared" si="5"/>
        <v>11.5</v>
      </c>
      <c r="U41" s="49">
        <f t="shared" si="6"/>
        <v>5.8</v>
      </c>
      <c r="V41" s="49">
        <f t="shared" si="7"/>
        <v>0</v>
      </c>
      <c r="W41" s="49">
        <f t="shared" si="8"/>
        <v>0</v>
      </c>
      <c r="X41" s="49">
        <f t="shared" si="9"/>
        <v>0</v>
      </c>
      <c r="Y41" s="49">
        <f t="shared" si="10"/>
        <v>628.8999999999999</v>
      </c>
      <c r="Z41" s="63"/>
      <c r="AA41" s="63"/>
    </row>
    <row r="42" spans="1:27" s="37" customFormat="1" ht="22.5" customHeight="1">
      <c r="A42" s="40">
        <v>35</v>
      </c>
      <c r="B42" s="32" t="s">
        <v>32</v>
      </c>
      <c r="C42" s="77">
        <v>5</v>
      </c>
      <c r="D42" s="92">
        <v>18046</v>
      </c>
      <c r="E42" s="60">
        <v>98</v>
      </c>
      <c r="F42" s="33">
        <v>1</v>
      </c>
      <c r="G42" s="33"/>
      <c r="H42" s="33">
        <v>1</v>
      </c>
      <c r="I42" s="33">
        <v>4</v>
      </c>
      <c r="J42" s="33"/>
      <c r="K42" s="33"/>
      <c r="L42" s="33">
        <v>1</v>
      </c>
      <c r="M42" s="33"/>
      <c r="N42" s="95">
        <v>3347</v>
      </c>
      <c r="O42" s="79">
        <f t="shared" si="0"/>
        <v>5.392</v>
      </c>
      <c r="P42" s="49">
        <f t="shared" si="1"/>
        <v>589.5</v>
      </c>
      <c r="Q42" s="49">
        <f t="shared" si="2"/>
        <v>6</v>
      </c>
      <c r="R42" s="49">
        <f t="shared" si="3"/>
        <v>0</v>
      </c>
      <c r="S42" s="49">
        <f t="shared" si="4"/>
        <v>6</v>
      </c>
      <c r="T42" s="49">
        <f t="shared" si="5"/>
        <v>24.1</v>
      </c>
      <c r="U42" s="49">
        <f t="shared" si="6"/>
        <v>0</v>
      </c>
      <c r="V42" s="49">
        <f t="shared" si="7"/>
        <v>0</v>
      </c>
      <c r="W42" s="49">
        <f t="shared" si="8"/>
        <v>6</v>
      </c>
      <c r="X42" s="49">
        <f t="shared" si="9"/>
        <v>0</v>
      </c>
      <c r="Y42" s="49">
        <f t="shared" si="10"/>
        <v>631.6</v>
      </c>
      <c r="Z42" s="63"/>
      <c r="AA42" s="63"/>
    </row>
    <row r="43" spans="1:27" s="37" customFormat="1" ht="21.75" customHeight="1">
      <c r="A43" s="31">
        <v>36</v>
      </c>
      <c r="B43" s="32" t="s">
        <v>33</v>
      </c>
      <c r="C43" s="77">
        <v>5</v>
      </c>
      <c r="D43" s="92">
        <v>7483</v>
      </c>
      <c r="E43" s="60">
        <v>88</v>
      </c>
      <c r="F43" s="33"/>
      <c r="G43" s="33"/>
      <c r="H43" s="60"/>
      <c r="I43" s="60">
        <v>7</v>
      </c>
      <c r="J43" s="33"/>
      <c r="K43" s="33"/>
      <c r="L43" s="60"/>
      <c r="M43" s="33">
        <v>1</v>
      </c>
      <c r="N43" s="95">
        <v>3347</v>
      </c>
      <c r="O43" s="79">
        <f t="shared" si="0"/>
        <v>2.236</v>
      </c>
      <c r="P43" s="49">
        <f t="shared" si="1"/>
        <v>219.5</v>
      </c>
      <c r="Q43" s="49">
        <f t="shared" si="2"/>
        <v>0</v>
      </c>
      <c r="R43" s="49">
        <f t="shared" si="3"/>
        <v>0</v>
      </c>
      <c r="S43" s="49">
        <f t="shared" si="4"/>
        <v>0</v>
      </c>
      <c r="T43" s="49">
        <f t="shared" si="5"/>
        <v>17.5</v>
      </c>
      <c r="U43" s="49">
        <f t="shared" si="6"/>
        <v>0</v>
      </c>
      <c r="V43" s="49">
        <f t="shared" si="7"/>
        <v>0</v>
      </c>
      <c r="W43" s="49">
        <f t="shared" si="8"/>
        <v>0</v>
      </c>
      <c r="X43" s="49">
        <f t="shared" si="9"/>
        <v>2.5</v>
      </c>
      <c r="Y43" s="49">
        <f t="shared" si="10"/>
        <v>239.5</v>
      </c>
      <c r="Z43" s="63"/>
      <c r="AA43" s="63"/>
    </row>
    <row r="44" spans="1:27" s="37" customFormat="1" ht="21" customHeight="1">
      <c r="A44" s="40">
        <v>37</v>
      </c>
      <c r="B44" s="32" t="s">
        <v>34</v>
      </c>
      <c r="C44" s="77">
        <v>6</v>
      </c>
      <c r="D44" s="92">
        <v>12299</v>
      </c>
      <c r="E44" s="60">
        <v>51</v>
      </c>
      <c r="F44" s="33"/>
      <c r="G44" s="33"/>
      <c r="H44" s="60"/>
      <c r="I44" s="60"/>
      <c r="J44" s="33"/>
      <c r="K44" s="33"/>
      <c r="L44" s="60"/>
      <c r="M44" s="33"/>
      <c r="N44" s="95">
        <v>3347</v>
      </c>
      <c r="O44" s="79">
        <f t="shared" si="0"/>
        <v>3.675</v>
      </c>
      <c r="P44" s="49">
        <f t="shared" si="1"/>
        <v>209.1</v>
      </c>
      <c r="Q44" s="49">
        <f t="shared" si="2"/>
        <v>0</v>
      </c>
      <c r="R44" s="49">
        <f t="shared" si="3"/>
        <v>0</v>
      </c>
      <c r="S44" s="49">
        <f t="shared" si="4"/>
        <v>0</v>
      </c>
      <c r="T44" s="49">
        <f t="shared" si="5"/>
        <v>0</v>
      </c>
      <c r="U44" s="49">
        <f t="shared" si="6"/>
        <v>0</v>
      </c>
      <c r="V44" s="49">
        <f t="shared" si="7"/>
        <v>0</v>
      </c>
      <c r="W44" s="49">
        <f t="shared" si="8"/>
        <v>0</v>
      </c>
      <c r="X44" s="49">
        <f t="shared" si="9"/>
        <v>0</v>
      </c>
      <c r="Y44" s="49">
        <f t="shared" si="10"/>
        <v>209.1</v>
      </c>
      <c r="Z44" s="63"/>
      <c r="AA44" s="63"/>
    </row>
    <row r="45" spans="1:27" s="37" customFormat="1" ht="31.5">
      <c r="A45" s="31">
        <v>38</v>
      </c>
      <c r="B45" s="32" t="s">
        <v>35</v>
      </c>
      <c r="C45" s="77">
        <v>5</v>
      </c>
      <c r="D45" s="92">
        <v>48127</v>
      </c>
      <c r="E45" s="136">
        <v>23</v>
      </c>
      <c r="F45" s="60"/>
      <c r="G45" s="60"/>
      <c r="H45" s="60"/>
      <c r="I45" s="60"/>
      <c r="J45" s="60"/>
      <c r="K45" s="33"/>
      <c r="L45" s="60"/>
      <c r="M45" s="33"/>
      <c r="N45" s="95">
        <v>3347</v>
      </c>
      <c r="O45" s="79">
        <f t="shared" si="0"/>
        <v>14.379</v>
      </c>
      <c r="P45" s="49">
        <f t="shared" si="1"/>
        <v>369</v>
      </c>
      <c r="Q45" s="49">
        <f t="shared" si="2"/>
        <v>0</v>
      </c>
      <c r="R45" s="49">
        <f t="shared" si="3"/>
        <v>0</v>
      </c>
      <c r="S45" s="49">
        <f t="shared" si="4"/>
        <v>0</v>
      </c>
      <c r="T45" s="49">
        <f t="shared" si="5"/>
        <v>0</v>
      </c>
      <c r="U45" s="49">
        <f t="shared" si="6"/>
        <v>0</v>
      </c>
      <c r="V45" s="49">
        <f t="shared" si="7"/>
        <v>0</v>
      </c>
      <c r="W45" s="49">
        <f t="shared" si="8"/>
        <v>0</v>
      </c>
      <c r="X45" s="49">
        <f t="shared" si="9"/>
        <v>0</v>
      </c>
      <c r="Y45" s="49">
        <f t="shared" si="10"/>
        <v>369</v>
      </c>
      <c r="Z45" s="63"/>
      <c r="AA45" s="63"/>
    </row>
    <row r="46" spans="1:27" s="37" customFormat="1" ht="16.5" thickBot="1">
      <c r="A46" s="40">
        <v>39</v>
      </c>
      <c r="B46" s="45" t="s">
        <v>36</v>
      </c>
      <c r="C46" s="77">
        <v>5</v>
      </c>
      <c r="D46" s="93">
        <v>36054</v>
      </c>
      <c r="E46" s="137">
        <v>27</v>
      </c>
      <c r="F46" s="60">
        <v>1</v>
      </c>
      <c r="G46" s="60"/>
      <c r="H46" s="60"/>
      <c r="I46" s="60"/>
      <c r="J46" s="60"/>
      <c r="K46" s="33"/>
      <c r="L46" s="60"/>
      <c r="M46" s="33"/>
      <c r="N46" s="95">
        <v>3347</v>
      </c>
      <c r="O46" s="79">
        <f t="shared" si="0"/>
        <v>10.772</v>
      </c>
      <c r="P46" s="49">
        <f t="shared" si="1"/>
        <v>324.5</v>
      </c>
      <c r="Q46" s="49">
        <f t="shared" si="2"/>
        <v>12</v>
      </c>
      <c r="R46" s="49">
        <f t="shared" si="3"/>
        <v>0</v>
      </c>
      <c r="S46" s="49">
        <f t="shared" si="4"/>
        <v>0</v>
      </c>
      <c r="T46" s="49">
        <f t="shared" si="5"/>
        <v>0</v>
      </c>
      <c r="U46" s="49">
        <f t="shared" si="6"/>
        <v>0</v>
      </c>
      <c r="V46" s="49">
        <f t="shared" si="7"/>
        <v>0</v>
      </c>
      <c r="W46" s="49">
        <f t="shared" si="8"/>
        <v>0</v>
      </c>
      <c r="X46" s="49">
        <f t="shared" si="9"/>
        <v>0</v>
      </c>
      <c r="Y46" s="49">
        <f t="shared" si="10"/>
        <v>336.5</v>
      </c>
      <c r="Z46" s="63"/>
      <c r="AA46" s="63"/>
    </row>
    <row r="47" spans="1:27" s="37" customFormat="1" ht="48" thickBot="1">
      <c r="A47" s="46"/>
      <c r="B47" s="78" t="s">
        <v>75</v>
      </c>
      <c r="C47" s="47"/>
      <c r="D47" s="47"/>
      <c r="E47" s="48">
        <f>SUM(E8:E46)</f>
        <v>4372</v>
      </c>
      <c r="F47" s="48">
        <f aca="true" t="shared" si="11" ref="F47:M47">SUM(F8:F46)</f>
        <v>30</v>
      </c>
      <c r="G47" s="48">
        <f t="shared" si="11"/>
        <v>11</v>
      </c>
      <c r="H47" s="48">
        <f t="shared" si="11"/>
        <v>3</v>
      </c>
      <c r="I47" s="48">
        <f t="shared" si="11"/>
        <v>51</v>
      </c>
      <c r="J47" s="48">
        <f t="shared" si="11"/>
        <v>10</v>
      </c>
      <c r="K47" s="48">
        <f t="shared" si="11"/>
        <v>8</v>
      </c>
      <c r="L47" s="48">
        <f t="shared" si="11"/>
        <v>18</v>
      </c>
      <c r="M47" s="48">
        <f t="shared" si="11"/>
        <v>16</v>
      </c>
      <c r="N47" s="72"/>
      <c r="O47" s="72"/>
      <c r="P47" s="49">
        <f>SUM(P8:P46)</f>
        <v>17209.6</v>
      </c>
      <c r="Q47" s="49">
        <f aca="true" t="shared" si="12" ref="Q47:Y47">SUM(Q8:Q46)</f>
        <v>150.8</v>
      </c>
      <c r="R47" s="49">
        <f t="shared" si="12"/>
        <v>48.5</v>
      </c>
      <c r="S47" s="49">
        <f t="shared" si="12"/>
        <v>22.9</v>
      </c>
      <c r="T47" s="49">
        <f t="shared" si="12"/>
        <v>248.7</v>
      </c>
      <c r="U47" s="49">
        <f t="shared" si="12"/>
        <v>31.7</v>
      </c>
      <c r="V47" s="49">
        <f t="shared" si="12"/>
        <v>20.6</v>
      </c>
      <c r="W47" s="49">
        <f t="shared" si="12"/>
        <v>87.60000000000001</v>
      </c>
      <c r="X47" s="49">
        <f t="shared" si="12"/>
        <v>46.9</v>
      </c>
      <c r="Y47" s="49">
        <f t="shared" si="12"/>
        <v>17867.299999999996</v>
      </c>
      <c r="Z47" s="67"/>
      <c r="AA47" s="67"/>
    </row>
    <row r="48" spans="1:27" s="5" customFormat="1" ht="18" customHeight="1">
      <c r="A48" s="6"/>
      <c r="B48" s="7"/>
      <c r="C48" s="7"/>
      <c r="D48" s="7"/>
      <c r="E48" s="7">
        <f>SUM(E47:M47)</f>
        <v>4519</v>
      </c>
      <c r="F48" s="7"/>
      <c r="G48" s="7"/>
      <c r="H48" s="7"/>
      <c r="I48" s="7"/>
      <c r="J48" s="7"/>
      <c r="K48" s="7"/>
      <c r="L48" s="7"/>
      <c r="M48" s="7"/>
      <c r="N48" s="8"/>
      <c r="O48" s="8"/>
      <c r="Y48" s="50">
        <f>SUM(P47:X47)</f>
        <v>17867.3</v>
      </c>
      <c r="Z48" s="62"/>
      <c r="AA48" s="62"/>
    </row>
    <row r="49" spans="1:27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Z49" s="62"/>
      <c r="AA49" s="62"/>
    </row>
    <row r="50" spans="1:27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Y50" s="55"/>
      <c r="Z50" s="62"/>
      <c r="AA50" s="62"/>
    </row>
    <row r="51" spans="1:27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Z51" s="62"/>
      <c r="AA51" s="62"/>
    </row>
    <row r="52" spans="1:27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Z52" s="62"/>
      <c r="AA52" s="62"/>
    </row>
    <row r="53" spans="1:27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Z53" s="62"/>
      <c r="AA53" s="62"/>
    </row>
    <row r="54" spans="1:27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Z54" s="62"/>
      <c r="AA54" s="62"/>
    </row>
    <row r="55" spans="1:27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Z55" s="62"/>
      <c r="AA55" s="62"/>
    </row>
    <row r="56" spans="1:27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Z56" s="62"/>
      <c r="AA56" s="62"/>
    </row>
    <row r="57" spans="1:27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Z57" s="62"/>
      <c r="AA57" s="62"/>
    </row>
    <row r="58" spans="1:27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Z58" s="62"/>
      <c r="AA58" s="62"/>
    </row>
    <row r="59" spans="1:27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Z59" s="62"/>
      <c r="AA59" s="62"/>
    </row>
    <row r="60" spans="1:27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Z60" s="62"/>
      <c r="AA60" s="62"/>
    </row>
    <row r="61" spans="1:27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Z61" s="62"/>
      <c r="AA61" s="62"/>
    </row>
    <row r="62" spans="1:27" s="15" customFormat="1" ht="16.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26"/>
      <c r="O62" s="126"/>
      <c r="Z62" s="64"/>
      <c r="AA62" s="64"/>
    </row>
    <row r="63" spans="1:15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</sheetData>
  <sheetProtection/>
  <mergeCells count="18">
    <mergeCell ref="O1:P1"/>
    <mergeCell ref="A62:M62"/>
    <mergeCell ref="A1:M1"/>
    <mergeCell ref="E4:M4"/>
    <mergeCell ref="A3:A7"/>
    <mergeCell ref="B3:B5"/>
    <mergeCell ref="C3:C7"/>
    <mergeCell ref="B6:B7"/>
    <mergeCell ref="E3:M3"/>
    <mergeCell ref="D3:D7"/>
    <mergeCell ref="N3:N7"/>
    <mergeCell ref="O3:O7"/>
    <mergeCell ref="Z5:Z7"/>
    <mergeCell ref="Z4:AA4"/>
    <mergeCell ref="AA5:AA7"/>
    <mergeCell ref="P5:X5"/>
    <mergeCell ref="Y5:Y7"/>
    <mergeCell ref="P3:Y4"/>
  </mergeCells>
  <printOptions horizontalCentered="1"/>
  <pageMargins left="0" right="0" top="0" bottom="0" header="0" footer="0"/>
  <pageSetup horizontalDpi="600" verticalDpi="600" orientation="landscape" paperSize="9" scale="50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="69" zoomScaleNormal="74" zoomScaleSheetLayoutView="69" zoomScalePageLayoutView="0" workbookViewId="0" topLeftCell="A1">
      <pane xSplit="2" ySplit="7" topLeftCell="L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6" sqref="O6"/>
    </sheetView>
  </sheetViews>
  <sheetFormatPr defaultColWidth="9.140625" defaultRowHeight="12.75"/>
  <cols>
    <col min="1" max="1" width="9.00390625" style="3" customWidth="1"/>
    <col min="2" max="2" width="24.00390625" style="3" customWidth="1"/>
    <col min="3" max="4" width="13.00390625" style="3" customWidth="1"/>
    <col min="5" max="5" width="22.28125" style="4" customWidth="1"/>
    <col min="6" max="6" width="24.140625" style="4" customWidth="1"/>
    <col min="7" max="8" width="17.7109375" style="4" customWidth="1"/>
    <col min="9" max="9" width="19.421875" style="4" customWidth="1"/>
    <col min="10" max="11" width="18.28125" style="4" customWidth="1"/>
    <col min="12" max="13" width="29.7109375" style="4" customWidth="1"/>
    <col min="14" max="14" width="17.57421875" style="16" customWidth="1"/>
    <col min="15" max="16" width="18.00390625" style="16" customWidth="1"/>
    <col min="17" max="17" width="14.140625" style="16" customWidth="1"/>
    <col min="18" max="18" width="14.57421875" style="16" customWidth="1"/>
    <col min="19" max="19" width="12.421875" style="16" customWidth="1"/>
    <col min="20" max="20" width="13.7109375" style="16" customWidth="1"/>
    <col min="21" max="21" width="15.00390625" style="16" customWidth="1"/>
    <col min="22" max="22" width="16.7109375" style="65" customWidth="1"/>
    <col min="23" max="23" width="14.28125" style="65" customWidth="1"/>
    <col min="24" max="16384" width="9.140625" style="16" customWidth="1"/>
  </cols>
  <sheetData>
    <row r="1" spans="1:23" s="5" customFormat="1" ht="18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71"/>
      <c r="M1" s="73"/>
      <c r="N1" s="246" t="s">
        <v>85</v>
      </c>
      <c r="O1" s="246"/>
      <c r="V1" s="62"/>
      <c r="W1" s="62"/>
    </row>
    <row r="2" spans="1:23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V2" s="62"/>
      <c r="W2" s="62"/>
    </row>
    <row r="3" spans="1:23" s="81" customFormat="1" ht="38.25" customHeight="1">
      <c r="A3" s="219" t="s">
        <v>76</v>
      </c>
      <c r="B3" s="222" t="s">
        <v>72</v>
      </c>
      <c r="C3" s="222" t="s">
        <v>73</v>
      </c>
      <c r="D3" s="233" t="s">
        <v>80</v>
      </c>
      <c r="E3" s="237" t="s">
        <v>74</v>
      </c>
      <c r="F3" s="238"/>
      <c r="G3" s="238"/>
      <c r="H3" s="238"/>
      <c r="I3" s="238"/>
      <c r="J3" s="238"/>
      <c r="K3" s="238"/>
      <c r="L3" s="225" t="s">
        <v>78</v>
      </c>
      <c r="M3" s="225" t="s">
        <v>79</v>
      </c>
      <c r="N3" s="226" t="s">
        <v>83</v>
      </c>
      <c r="O3" s="227"/>
      <c r="P3" s="227"/>
      <c r="Q3" s="227"/>
      <c r="R3" s="227"/>
      <c r="S3" s="227"/>
      <c r="T3" s="227"/>
      <c r="U3" s="228"/>
      <c r="V3" s="241"/>
      <c r="W3" s="222"/>
    </row>
    <row r="4" spans="1:23" s="81" customFormat="1" ht="47.25" customHeight="1">
      <c r="A4" s="220"/>
      <c r="B4" s="223"/>
      <c r="C4" s="223"/>
      <c r="D4" s="234"/>
      <c r="E4" s="237" t="s">
        <v>40</v>
      </c>
      <c r="F4" s="238"/>
      <c r="G4" s="238"/>
      <c r="H4" s="238"/>
      <c r="I4" s="238"/>
      <c r="J4" s="238"/>
      <c r="K4" s="238"/>
      <c r="L4" s="225"/>
      <c r="M4" s="225"/>
      <c r="N4" s="229"/>
      <c r="O4" s="230"/>
      <c r="P4" s="230"/>
      <c r="Q4" s="230"/>
      <c r="R4" s="230"/>
      <c r="S4" s="230"/>
      <c r="T4" s="230"/>
      <c r="U4" s="231"/>
      <c r="V4" s="241"/>
      <c r="W4" s="223"/>
    </row>
    <row r="5" spans="1:23" s="81" customFormat="1" ht="65.25" customHeight="1">
      <c r="A5" s="220"/>
      <c r="B5" s="223"/>
      <c r="C5" s="223"/>
      <c r="D5" s="234"/>
      <c r="E5" s="82" t="s">
        <v>53</v>
      </c>
      <c r="F5" s="82" t="s">
        <v>57</v>
      </c>
      <c r="G5" s="82" t="s">
        <v>57</v>
      </c>
      <c r="H5" s="82" t="s">
        <v>53</v>
      </c>
      <c r="I5" s="82" t="s">
        <v>53</v>
      </c>
      <c r="J5" s="82" t="s">
        <v>53</v>
      </c>
      <c r="K5" s="82" t="s">
        <v>41</v>
      </c>
      <c r="L5" s="225"/>
      <c r="M5" s="225"/>
      <c r="N5" s="232" t="s">
        <v>40</v>
      </c>
      <c r="O5" s="232"/>
      <c r="P5" s="232"/>
      <c r="Q5" s="232"/>
      <c r="R5" s="232"/>
      <c r="S5" s="232"/>
      <c r="T5" s="232"/>
      <c r="U5" s="241" t="s">
        <v>61</v>
      </c>
      <c r="V5" s="241"/>
      <c r="W5" s="223"/>
    </row>
    <row r="6" spans="1:23" s="81" customFormat="1" ht="93" customHeight="1">
      <c r="A6" s="220"/>
      <c r="B6" s="241" t="s">
        <v>71</v>
      </c>
      <c r="C6" s="223"/>
      <c r="D6" s="234"/>
      <c r="E6" s="82" t="s">
        <v>43</v>
      </c>
      <c r="F6" s="82" t="s">
        <v>43</v>
      </c>
      <c r="G6" s="82" t="s">
        <v>42</v>
      </c>
      <c r="H6" s="82" t="s">
        <v>42</v>
      </c>
      <c r="I6" s="82" t="s">
        <v>58</v>
      </c>
      <c r="J6" s="82" t="s">
        <v>56</v>
      </c>
      <c r="K6" s="82" t="s">
        <v>58</v>
      </c>
      <c r="L6" s="225"/>
      <c r="M6" s="225"/>
      <c r="N6" s="82" t="s">
        <v>53</v>
      </c>
      <c r="O6" s="82" t="s">
        <v>62</v>
      </c>
      <c r="P6" s="82" t="s">
        <v>57</v>
      </c>
      <c r="Q6" s="82" t="s">
        <v>53</v>
      </c>
      <c r="R6" s="82" t="s">
        <v>53</v>
      </c>
      <c r="S6" s="82" t="s">
        <v>53</v>
      </c>
      <c r="T6" s="82" t="s">
        <v>41</v>
      </c>
      <c r="U6" s="241"/>
      <c r="V6" s="241"/>
      <c r="W6" s="223"/>
    </row>
    <row r="7" spans="1:23" s="81" customFormat="1" ht="88.5" customHeight="1">
      <c r="A7" s="221"/>
      <c r="B7" s="241"/>
      <c r="C7" s="224"/>
      <c r="D7" s="235"/>
      <c r="E7" s="83" t="s">
        <v>70</v>
      </c>
      <c r="F7" s="83" t="s">
        <v>70</v>
      </c>
      <c r="G7" s="83" t="s">
        <v>70</v>
      </c>
      <c r="H7" s="83" t="s">
        <v>70</v>
      </c>
      <c r="I7" s="83" t="s">
        <v>70</v>
      </c>
      <c r="J7" s="83" t="s">
        <v>70</v>
      </c>
      <c r="K7" s="83" t="s">
        <v>70</v>
      </c>
      <c r="L7" s="225"/>
      <c r="M7" s="225"/>
      <c r="N7" s="83" t="s">
        <v>43</v>
      </c>
      <c r="O7" s="83" t="s">
        <v>43</v>
      </c>
      <c r="P7" s="82" t="s">
        <v>42</v>
      </c>
      <c r="Q7" s="82" t="s">
        <v>42</v>
      </c>
      <c r="R7" s="82" t="s">
        <v>58</v>
      </c>
      <c r="S7" s="82" t="s">
        <v>56</v>
      </c>
      <c r="T7" s="82" t="s">
        <v>58</v>
      </c>
      <c r="U7" s="241"/>
      <c r="V7" s="241"/>
      <c r="W7" s="224"/>
    </row>
    <row r="8" spans="1:23" s="37" customFormat="1" ht="15.75">
      <c r="A8" s="40">
        <v>1</v>
      </c>
      <c r="B8" s="41" t="s">
        <v>0</v>
      </c>
      <c r="C8" s="77">
        <v>5</v>
      </c>
      <c r="D8" s="92">
        <v>6226</v>
      </c>
      <c r="E8" s="36">
        <v>7</v>
      </c>
      <c r="F8" s="36">
        <v>9</v>
      </c>
      <c r="G8" s="36"/>
      <c r="H8" s="36"/>
      <c r="I8" s="36"/>
      <c r="J8" s="36"/>
      <c r="K8" s="36"/>
      <c r="L8" s="94">
        <v>3347</v>
      </c>
      <c r="M8" s="79">
        <f>ROUND(D8/L8,3)</f>
        <v>1.86</v>
      </c>
      <c r="N8" s="49">
        <f>ROUND(E8*L8*M8/1000*4/12,1)</f>
        <v>14.5</v>
      </c>
      <c r="O8" s="49">
        <f>ROUND(F8*L8*M8/1000*4/12,1)</f>
        <v>18.7</v>
      </c>
      <c r="P8" s="49">
        <f>ROUND(G8/1000*M8*L8*4/12,1)</f>
        <v>0</v>
      </c>
      <c r="Q8" s="49">
        <f>ROUND(H8*L8*M8/1000*4/12,1)</f>
        <v>0</v>
      </c>
      <c r="R8" s="49">
        <f>ROUND(I8*L8*M8/1000*4/12,1)</f>
        <v>0</v>
      </c>
      <c r="S8" s="49">
        <f>ROUND(J8*L8*M8/1000*4/12,1)</f>
        <v>0</v>
      </c>
      <c r="T8" s="49">
        <f>ROUND(K8*L8*M8/1000*4/12,1)</f>
        <v>0</v>
      </c>
      <c r="U8" s="49">
        <f>SUM(N8:T8)</f>
        <v>33.2</v>
      </c>
      <c r="V8" s="76"/>
      <c r="W8" s="122"/>
    </row>
    <row r="9" spans="1:23" s="37" customFormat="1" ht="15.75">
      <c r="A9" s="31">
        <v>2</v>
      </c>
      <c r="B9" s="41" t="s">
        <v>60</v>
      </c>
      <c r="C9" s="77">
        <v>6</v>
      </c>
      <c r="D9" s="92">
        <v>5886</v>
      </c>
      <c r="E9" s="33">
        <v>41</v>
      </c>
      <c r="F9" s="33">
        <v>38</v>
      </c>
      <c r="G9" s="33">
        <v>1</v>
      </c>
      <c r="H9" s="33"/>
      <c r="I9" s="33"/>
      <c r="J9" s="33">
        <v>1</v>
      </c>
      <c r="K9" s="33"/>
      <c r="L9" s="94">
        <v>3347</v>
      </c>
      <c r="M9" s="79">
        <f aca="true" t="shared" si="0" ref="M9:M46">ROUND(D9/L9,3)</f>
        <v>1.759</v>
      </c>
      <c r="N9" s="49">
        <f aca="true" t="shared" si="1" ref="N9:N46">ROUND(E9*L9*M9/1000*4/12,1)</f>
        <v>80.5</v>
      </c>
      <c r="O9" s="49">
        <f aca="true" t="shared" si="2" ref="O9:O46">ROUND(F9*L9*M9/1000*4/12,1)</f>
        <v>74.6</v>
      </c>
      <c r="P9" s="49">
        <f aca="true" t="shared" si="3" ref="P9:P46">ROUND(G9/1000*M9*L9*4/12,1)</f>
        <v>2</v>
      </c>
      <c r="Q9" s="49">
        <f aca="true" t="shared" si="4" ref="Q9:Q46">ROUND(H9*L9*M9/1000*4/12,1)</f>
        <v>0</v>
      </c>
      <c r="R9" s="49">
        <f aca="true" t="shared" si="5" ref="R9:R46">ROUND(I9*L9*M9/1000*4/12,1)</f>
        <v>0</v>
      </c>
      <c r="S9" s="49">
        <f aca="true" t="shared" si="6" ref="S9:S46">ROUND(J9*L9*M9/1000*4/12,1)</f>
        <v>2</v>
      </c>
      <c r="T9" s="49">
        <f aca="true" t="shared" si="7" ref="T9:T46">ROUND(K9*L9*M9/1000*4/12,1)</f>
        <v>0</v>
      </c>
      <c r="U9" s="49">
        <f aca="true" t="shared" si="8" ref="U9:U46">SUM(N9:T9)</f>
        <v>159.1</v>
      </c>
      <c r="V9" s="76"/>
      <c r="W9" s="122"/>
    </row>
    <row r="10" spans="1:23" s="37" customFormat="1" ht="15.75">
      <c r="A10" s="31">
        <v>3</v>
      </c>
      <c r="B10" s="41" t="s">
        <v>1</v>
      </c>
      <c r="C10" s="77">
        <v>6</v>
      </c>
      <c r="D10" s="92">
        <v>3347</v>
      </c>
      <c r="E10" s="33">
        <v>36</v>
      </c>
      <c r="F10" s="33"/>
      <c r="G10" s="33"/>
      <c r="H10" s="33"/>
      <c r="I10" s="33"/>
      <c r="J10" s="33"/>
      <c r="K10" s="33"/>
      <c r="L10" s="94">
        <v>3347</v>
      </c>
      <c r="M10" s="79">
        <f t="shared" si="0"/>
        <v>1</v>
      </c>
      <c r="N10" s="49">
        <f t="shared" si="1"/>
        <v>40.2</v>
      </c>
      <c r="O10" s="49">
        <f t="shared" si="2"/>
        <v>0</v>
      </c>
      <c r="P10" s="49">
        <f t="shared" si="3"/>
        <v>0</v>
      </c>
      <c r="Q10" s="49">
        <f t="shared" si="4"/>
        <v>0</v>
      </c>
      <c r="R10" s="49">
        <f t="shared" si="5"/>
        <v>0</v>
      </c>
      <c r="S10" s="49">
        <f t="shared" si="6"/>
        <v>0</v>
      </c>
      <c r="T10" s="49">
        <f t="shared" si="7"/>
        <v>0</v>
      </c>
      <c r="U10" s="49">
        <f t="shared" si="8"/>
        <v>40.2</v>
      </c>
      <c r="V10" s="76"/>
      <c r="W10" s="122"/>
    </row>
    <row r="11" spans="1:23" s="37" customFormat="1" ht="15.75">
      <c r="A11" s="40">
        <v>4</v>
      </c>
      <c r="B11" s="41" t="s">
        <v>2</v>
      </c>
      <c r="C11" s="77">
        <v>5</v>
      </c>
      <c r="D11" s="92">
        <v>7575</v>
      </c>
      <c r="E11" s="66">
        <v>23</v>
      </c>
      <c r="F11" s="66"/>
      <c r="G11" s="66"/>
      <c r="H11" s="66"/>
      <c r="I11" s="66"/>
      <c r="J11" s="66"/>
      <c r="K11" s="66"/>
      <c r="L11" s="94">
        <v>3347</v>
      </c>
      <c r="M11" s="79">
        <f t="shared" si="0"/>
        <v>2.263</v>
      </c>
      <c r="N11" s="49">
        <f t="shared" si="1"/>
        <v>58.1</v>
      </c>
      <c r="O11" s="49">
        <f t="shared" si="2"/>
        <v>0</v>
      </c>
      <c r="P11" s="49">
        <f t="shared" si="3"/>
        <v>0</v>
      </c>
      <c r="Q11" s="49">
        <f t="shared" si="4"/>
        <v>0</v>
      </c>
      <c r="R11" s="49">
        <f t="shared" si="5"/>
        <v>0</v>
      </c>
      <c r="S11" s="49">
        <f t="shared" si="6"/>
        <v>0</v>
      </c>
      <c r="T11" s="49">
        <f t="shared" si="7"/>
        <v>0</v>
      </c>
      <c r="U11" s="49">
        <f t="shared" si="8"/>
        <v>58.1</v>
      </c>
      <c r="V11" s="76"/>
      <c r="W11" s="122"/>
    </row>
    <row r="12" spans="1:23" s="37" customFormat="1" ht="15.75">
      <c r="A12" s="31">
        <v>5</v>
      </c>
      <c r="B12" s="41" t="s">
        <v>59</v>
      </c>
      <c r="C12" s="77">
        <v>5</v>
      </c>
      <c r="D12" s="92">
        <v>7467</v>
      </c>
      <c r="E12" s="33"/>
      <c r="F12" s="33"/>
      <c r="G12" s="33"/>
      <c r="H12" s="33"/>
      <c r="I12" s="33"/>
      <c r="J12" s="33"/>
      <c r="K12" s="33"/>
      <c r="L12" s="94">
        <v>3347</v>
      </c>
      <c r="M12" s="79">
        <f t="shared" si="0"/>
        <v>2.231</v>
      </c>
      <c r="N12" s="49">
        <f t="shared" si="1"/>
        <v>0</v>
      </c>
      <c r="O12" s="49">
        <f t="shared" si="2"/>
        <v>0</v>
      </c>
      <c r="P12" s="49">
        <f t="shared" si="3"/>
        <v>0</v>
      </c>
      <c r="Q12" s="49">
        <f t="shared" si="4"/>
        <v>0</v>
      </c>
      <c r="R12" s="49">
        <f t="shared" si="5"/>
        <v>0</v>
      </c>
      <c r="S12" s="49">
        <f t="shared" si="6"/>
        <v>0</v>
      </c>
      <c r="T12" s="49">
        <f t="shared" si="7"/>
        <v>0</v>
      </c>
      <c r="U12" s="49">
        <f t="shared" si="8"/>
        <v>0</v>
      </c>
      <c r="V12" s="76"/>
      <c r="W12" s="122"/>
    </row>
    <row r="13" spans="1:23" s="37" customFormat="1" ht="15.75">
      <c r="A13" s="31">
        <v>6</v>
      </c>
      <c r="B13" s="41" t="s">
        <v>3</v>
      </c>
      <c r="C13" s="77">
        <v>5</v>
      </c>
      <c r="D13" s="92">
        <v>4342</v>
      </c>
      <c r="E13" s="33">
        <v>36</v>
      </c>
      <c r="F13" s="33"/>
      <c r="G13" s="33"/>
      <c r="H13" s="33"/>
      <c r="I13" s="33">
        <v>1</v>
      </c>
      <c r="J13" s="33">
        <v>1</v>
      </c>
      <c r="K13" s="33">
        <v>1</v>
      </c>
      <c r="L13" s="94">
        <v>3347</v>
      </c>
      <c r="M13" s="79">
        <f t="shared" si="0"/>
        <v>1.297</v>
      </c>
      <c r="N13" s="49">
        <f t="shared" si="1"/>
        <v>52.1</v>
      </c>
      <c r="O13" s="49">
        <f t="shared" si="2"/>
        <v>0</v>
      </c>
      <c r="P13" s="49">
        <f t="shared" si="3"/>
        <v>0</v>
      </c>
      <c r="Q13" s="49">
        <f t="shared" si="4"/>
        <v>0</v>
      </c>
      <c r="R13" s="49">
        <f t="shared" si="5"/>
        <v>1.4</v>
      </c>
      <c r="S13" s="49">
        <f t="shared" si="6"/>
        <v>1.4</v>
      </c>
      <c r="T13" s="49">
        <f t="shared" si="7"/>
        <v>1.4</v>
      </c>
      <c r="U13" s="49">
        <f t="shared" si="8"/>
        <v>56.3</v>
      </c>
      <c r="V13" s="76"/>
      <c r="W13" s="122"/>
    </row>
    <row r="14" spans="1:23" s="37" customFormat="1" ht="15.75" customHeight="1">
      <c r="A14" s="40">
        <v>7</v>
      </c>
      <c r="B14" s="41" t="s">
        <v>4</v>
      </c>
      <c r="C14" s="77">
        <v>5</v>
      </c>
      <c r="D14" s="92">
        <v>3715</v>
      </c>
      <c r="E14" s="33">
        <v>44</v>
      </c>
      <c r="F14" s="33">
        <v>38</v>
      </c>
      <c r="G14" s="33"/>
      <c r="H14" s="33"/>
      <c r="I14" s="33"/>
      <c r="J14" s="33"/>
      <c r="K14" s="33"/>
      <c r="L14" s="94">
        <v>3347</v>
      </c>
      <c r="M14" s="79">
        <f t="shared" si="0"/>
        <v>1.11</v>
      </c>
      <c r="N14" s="49">
        <f t="shared" si="1"/>
        <v>54.5</v>
      </c>
      <c r="O14" s="49">
        <f t="shared" si="2"/>
        <v>47.1</v>
      </c>
      <c r="P14" s="49">
        <f t="shared" si="3"/>
        <v>0</v>
      </c>
      <c r="Q14" s="49">
        <f t="shared" si="4"/>
        <v>0</v>
      </c>
      <c r="R14" s="49">
        <f t="shared" si="5"/>
        <v>0</v>
      </c>
      <c r="S14" s="49">
        <f t="shared" si="6"/>
        <v>0</v>
      </c>
      <c r="T14" s="49">
        <f t="shared" si="7"/>
        <v>0</v>
      </c>
      <c r="U14" s="49">
        <f t="shared" si="8"/>
        <v>101.6</v>
      </c>
      <c r="V14" s="76"/>
      <c r="W14" s="122"/>
    </row>
    <row r="15" spans="1:23" s="44" customFormat="1" ht="15.75">
      <c r="A15" s="31">
        <v>8</v>
      </c>
      <c r="B15" s="43" t="s">
        <v>5</v>
      </c>
      <c r="C15" s="77">
        <v>5</v>
      </c>
      <c r="D15" s="92">
        <v>4494</v>
      </c>
      <c r="E15" s="33">
        <v>39</v>
      </c>
      <c r="F15" s="33">
        <v>38</v>
      </c>
      <c r="G15" s="33">
        <v>2</v>
      </c>
      <c r="H15" s="33">
        <v>1</v>
      </c>
      <c r="I15" s="33"/>
      <c r="J15" s="33"/>
      <c r="K15" s="33"/>
      <c r="L15" s="94">
        <v>3347</v>
      </c>
      <c r="M15" s="79">
        <f t="shared" si="0"/>
        <v>1.343</v>
      </c>
      <c r="N15" s="49">
        <f t="shared" si="1"/>
        <v>58.4</v>
      </c>
      <c r="O15" s="49">
        <f t="shared" si="2"/>
        <v>56.9</v>
      </c>
      <c r="P15" s="49">
        <f t="shared" si="3"/>
        <v>3</v>
      </c>
      <c r="Q15" s="49">
        <f t="shared" si="4"/>
        <v>1.5</v>
      </c>
      <c r="R15" s="49">
        <f t="shared" si="5"/>
        <v>0</v>
      </c>
      <c r="S15" s="49">
        <f t="shared" si="6"/>
        <v>0</v>
      </c>
      <c r="T15" s="49">
        <f t="shared" si="7"/>
        <v>0</v>
      </c>
      <c r="U15" s="49">
        <f t="shared" si="8"/>
        <v>119.8</v>
      </c>
      <c r="V15" s="76"/>
      <c r="W15" s="122"/>
    </row>
    <row r="16" spans="1:23" s="37" customFormat="1" ht="15.75">
      <c r="A16" s="31">
        <v>9</v>
      </c>
      <c r="B16" s="41" t="s">
        <v>6</v>
      </c>
      <c r="C16" s="77">
        <v>5</v>
      </c>
      <c r="D16" s="92">
        <v>33330</v>
      </c>
      <c r="E16" s="33"/>
      <c r="F16" s="33"/>
      <c r="G16" s="33"/>
      <c r="H16" s="33"/>
      <c r="I16" s="33"/>
      <c r="J16" s="33"/>
      <c r="K16" s="33"/>
      <c r="L16" s="95">
        <v>3347</v>
      </c>
      <c r="M16" s="79">
        <f t="shared" si="0"/>
        <v>9.958</v>
      </c>
      <c r="N16" s="49">
        <f t="shared" si="1"/>
        <v>0</v>
      </c>
      <c r="O16" s="49">
        <f t="shared" si="2"/>
        <v>0</v>
      </c>
      <c r="P16" s="49">
        <f t="shared" si="3"/>
        <v>0</v>
      </c>
      <c r="Q16" s="49">
        <f t="shared" si="4"/>
        <v>0</v>
      </c>
      <c r="R16" s="49">
        <f t="shared" si="5"/>
        <v>0</v>
      </c>
      <c r="S16" s="49">
        <f t="shared" si="6"/>
        <v>0</v>
      </c>
      <c r="T16" s="49">
        <f t="shared" si="7"/>
        <v>0</v>
      </c>
      <c r="U16" s="49">
        <f t="shared" si="8"/>
        <v>0</v>
      </c>
      <c r="V16" s="76"/>
      <c r="W16" s="122"/>
    </row>
    <row r="17" spans="1:23" s="37" customFormat="1" ht="15.75">
      <c r="A17" s="40">
        <v>10</v>
      </c>
      <c r="B17" s="32" t="s">
        <v>7</v>
      </c>
      <c r="C17" s="77">
        <v>5</v>
      </c>
      <c r="D17" s="92">
        <v>15948</v>
      </c>
      <c r="E17" s="33">
        <v>6</v>
      </c>
      <c r="F17" s="33">
        <v>3</v>
      </c>
      <c r="G17" s="33"/>
      <c r="H17" s="33"/>
      <c r="I17" s="33"/>
      <c r="J17" s="33"/>
      <c r="K17" s="33"/>
      <c r="L17" s="95">
        <v>3347</v>
      </c>
      <c r="M17" s="79">
        <f t="shared" si="0"/>
        <v>4.765</v>
      </c>
      <c r="N17" s="49">
        <f t="shared" si="1"/>
        <v>31.9</v>
      </c>
      <c r="O17" s="49">
        <f t="shared" si="2"/>
        <v>15.9</v>
      </c>
      <c r="P17" s="49">
        <f t="shared" si="3"/>
        <v>0</v>
      </c>
      <c r="Q17" s="49">
        <f t="shared" si="4"/>
        <v>0</v>
      </c>
      <c r="R17" s="49">
        <f t="shared" si="5"/>
        <v>0</v>
      </c>
      <c r="S17" s="49">
        <f t="shared" si="6"/>
        <v>0</v>
      </c>
      <c r="T17" s="49">
        <f t="shared" si="7"/>
        <v>0</v>
      </c>
      <c r="U17" s="49">
        <f t="shared" si="8"/>
        <v>47.8</v>
      </c>
      <c r="V17" s="76"/>
      <c r="W17" s="122"/>
    </row>
    <row r="18" spans="1:23" s="37" customFormat="1" ht="15.75">
      <c r="A18" s="31">
        <v>11</v>
      </c>
      <c r="B18" s="32" t="s">
        <v>8</v>
      </c>
      <c r="C18" s="77">
        <v>5</v>
      </c>
      <c r="D18" s="92">
        <v>13154</v>
      </c>
      <c r="E18" s="33">
        <v>11</v>
      </c>
      <c r="F18" s="33"/>
      <c r="G18" s="33"/>
      <c r="H18" s="33"/>
      <c r="I18" s="33"/>
      <c r="J18" s="33"/>
      <c r="K18" s="33"/>
      <c r="L18" s="95">
        <v>3347</v>
      </c>
      <c r="M18" s="79">
        <f t="shared" si="0"/>
        <v>3.93</v>
      </c>
      <c r="N18" s="49">
        <f t="shared" si="1"/>
        <v>48.2</v>
      </c>
      <c r="O18" s="49">
        <f t="shared" si="2"/>
        <v>0</v>
      </c>
      <c r="P18" s="49">
        <f t="shared" si="3"/>
        <v>0</v>
      </c>
      <c r="Q18" s="49">
        <f t="shared" si="4"/>
        <v>0</v>
      </c>
      <c r="R18" s="49">
        <f t="shared" si="5"/>
        <v>0</v>
      </c>
      <c r="S18" s="49">
        <f t="shared" si="6"/>
        <v>0</v>
      </c>
      <c r="T18" s="49">
        <f t="shared" si="7"/>
        <v>0</v>
      </c>
      <c r="U18" s="49">
        <f t="shared" si="8"/>
        <v>48.2</v>
      </c>
      <c r="V18" s="76"/>
      <c r="W18" s="122"/>
    </row>
    <row r="19" spans="1:23" s="37" customFormat="1" ht="15.75">
      <c r="A19" s="31">
        <v>12</v>
      </c>
      <c r="B19" s="32" t="s">
        <v>9</v>
      </c>
      <c r="C19" s="77">
        <v>5</v>
      </c>
      <c r="D19" s="92">
        <v>15608</v>
      </c>
      <c r="E19" s="33">
        <v>14</v>
      </c>
      <c r="F19" s="33"/>
      <c r="G19" s="33"/>
      <c r="H19" s="33"/>
      <c r="I19" s="33"/>
      <c r="J19" s="33"/>
      <c r="K19" s="33"/>
      <c r="L19" s="95">
        <v>3347</v>
      </c>
      <c r="M19" s="79">
        <f t="shared" si="0"/>
        <v>4.663</v>
      </c>
      <c r="N19" s="49">
        <f t="shared" si="1"/>
        <v>72.8</v>
      </c>
      <c r="O19" s="49">
        <f t="shared" si="2"/>
        <v>0</v>
      </c>
      <c r="P19" s="49">
        <f t="shared" si="3"/>
        <v>0</v>
      </c>
      <c r="Q19" s="49">
        <f t="shared" si="4"/>
        <v>0</v>
      </c>
      <c r="R19" s="49">
        <f t="shared" si="5"/>
        <v>0</v>
      </c>
      <c r="S19" s="49">
        <f t="shared" si="6"/>
        <v>0</v>
      </c>
      <c r="T19" s="49">
        <f t="shared" si="7"/>
        <v>0</v>
      </c>
      <c r="U19" s="49">
        <f t="shared" si="8"/>
        <v>72.8</v>
      </c>
      <c r="V19" s="76"/>
      <c r="W19" s="122"/>
    </row>
    <row r="20" spans="1:23" s="37" customFormat="1" ht="15.75">
      <c r="A20" s="40">
        <v>13</v>
      </c>
      <c r="B20" s="32" t="s">
        <v>10</v>
      </c>
      <c r="C20" s="77">
        <v>5</v>
      </c>
      <c r="D20" s="92">
        <v>7136</v>
      </c>
      <c r="E20" s="33">
        <v>31</v>
      </c>
      <c r="F20" s="33"/>
      <c r="G20" s="33"/>
      <c r="H20" s="33"/>
      <c r="I20" s="33">
        <v>3</v>
      </c>
      <c r="J20" s="33"/>
      <c r="K20" s="33"/>
      <c r="L20" s="95">
        <v>3347</v>
      </c>
      <c r="M20" s="79">
        <f t="shared" si="0"/>
        <v>2.132</v>
      </c>
      <c r="N20" s="49">
        <f t="shared" si="1"/>
        <v>73.7</v>
      </c>
      <c r="O20" s="49">
        <f t="shared" si="2"/>
        <v>0</v>
      </c>
      <c r="P20" s="49">
        <f t="shared" si="3"/>
        <v>0</v>
      </c>
      <c r="Q20" s="49">
        <f t="shared" si="4"/>
        <v>0</v>
      </c>
      <c r="R20" s="49">
        <f t="shared" si="5"/>
        <v>7.1</v>
      </c>
      <c r="S20" s="49">
        <f t="shared" si="6"/>
        <v>0</v>
      </c>
      <c r="T20" s="49">
        <f t="shared" si="7"/>
        <v>0</v>
      </c>
      <c r="U20" s="49">
        <f t="shared" si="8"/>
        <v>80.8</v>
      </c>
      <c r="V20" s="76"/>
      <c r="W20" s="122"/>
    </row>
    <row r="21" spans="1:23" s="37" customFormat="1" ht="19.5" customHeight="1">
      <c r="A21" s="31">
        <v>14</v>
      </c>
      <c r="B21" s="32" t="s">
        <v>11</v>
      </c>
      <c r="C21" s="77">
        <v>5</v>
      </c>
      <c r="D21" s="92">
        <v>29224</v>
      </c>
      <c r="E21" s="33"/>
      <c r="F21" s="33"/>
      <c r="G21" s="33"/>
      <c r="H21" s="33"/>
      <c r="I21" s="33"/>
      <c r="J21" s="33"/>
      <c r="K21" s="33"/>
      <c r="L21" s="95">
        <v>3347</v>
      </c>
      <c r="M21" s="79">
        <f t="shared" si="0"/>
        <v>8.731</v>
      </c>
      <c r="N21" s="49">
        <f t="shared" si="1"/>
        <v>0</v>
      </c>
      <c r="O21" s="49">
        <f t="shared" si="2"/>
        <v>0</v>
      </c>
      <c r="P21" s="49">
        <f t="shared" si="3"/>
        <v>0</v>
      </c>
      <c r="Q21" s="49">
        <f t="shared" si="4"/>
        <v>0</v>
      </c>
      <c r="R21" s="49">
        <f t="shared" si="5"/>
        <v>0</v>
      </c>
      <c r="S21" s="49">
        <f t="shared" si="6"/>
        <v>0</v>
      </c>
      <c r="T21" s="49">
        <f t="shared" si="7"/>
        <v>0</v>
      </c>
      <c r="U21" s="49">
        <f t="shared" si="8"/>
        <v>0</v>
      </c>
      <c r="V21" s="76"/>
      <c r="W21" s="122"/>
    </row>
    <row r="22" spans="1:23" s="37" customFormat="1" ht="15.75">
      <c r="A22" s="31">
        <v>15</v>
      </c>
      <c r="B22" s="32" t="s">
        <v>12</v>
      </c>
      <c r="C22" s="77">
        <v>5</v>
      </c>
      <c r="D22" s="92">
        <v>8754</v>
      </c>
      <c r="E22" s="33">
        <v>30</v>
      </c>
      <c r="F22" s="33"/>
      <c r="G22" s="33"/>
      <c r="H22" s="33"/>
      <c r="I22" s="33"/>
      <c r="J22" s="33"/>
      <c r="K22" s="33"/>
      <c r="L22" s="95">
        <v>3347</v>
      </c>
      <c r="M22" s="79">
        <f t="shared" si="0"/>
        <v>2.615</v>
      </c>
      <c r="N22" s="49">
        <f t="shared" si="1"/>
        <v>87.5</v>
      </c>
      <c r="O22" s="49">
        <f t="shared" si="2"/>
        <v>0</v>
      </c>
      <c r="P22" s="49">
        <f t="shared" si="3"/>
        <v>0</v>
      </c>
      <c r="Q22" s="49">
        <f t="shared" si="4"/>
        <v>0</v>
      </c>
      <c r="R22" s="49">
        <f t="shared" si="5"/>
        <v>0</v>
      </c>
      <c r="S22" s="49">
        <f t="shared" si="6"/>
        <v>0</v>
      </c>
      <c r="T22" s="49">
        <f t="shared" si="7"/>
        <v>0</v>
      </c>
      <c r="U22" s="49">
        <f t="shared" si="8"/>
        <v>87.5</v>
      </c>
      <c r="V22" s="76"/>
      <c r="W22" s="122"/>
    </row>
    <row r="23" spans="1:23" s="37" customFormat="1" ht="15.75" customHeight="1">
      <c r="A23" s="40">
        <v>16</v>
      </c>
      <c r="B23" s="32" t="s">
        <v>13</v>
      </c>
      <c r="C23" s="77">
        <v>5</v>
      </c>
      <c r="D23" s="92">
        <v>24475</v>
      </c>
      <c r="E23" s="33"/>
      <c r="F23" s="33">
        <v>13</v>
      </c>
      <c r="G23" s="33"/>
      <c r="H23" s="33"/>
      <c r="I23" s="33"/>
      <c r="J23" s="33"/>
      <c r="K23" s="33"/>
      <c r="L23" s="95">
        <v>3347</v>
      </c>
      <c r="M23" s="79">
        <f t="shared" si="0"/>
        <v>7.313</v>
      </c>
      <c r="N23" s="49">
        <f t="shared" si="1"/>
        <v>0</v>
      </c>
      <c r="O23" s="49">
        <f t="shared" si="2"/>
        <v>106.1</v>
      </c>
      <c r="P23" s="49">
        <f t="shared" si="3"/>
        <v>0</v>
      </c>
      <c r="Q23" s="49">
        <f t="shared" si="4"/>
        <v>0</v>
      </c>
      <c r="R23" s="49">
        <f t="shared" si="5"/>
        <v>0</v>
      </c>
      <c r="S23" s="49">
        <f t="shared" si="6"/>
        <v>0</v>
      </c>
      <c r="T23" s="49">
        <f t="shared" si="7"/>
        <v>0</v>
      </c>
      <c r="U23" s="49">
        <f t="shared" si="8"/>
        <v>106.1</v>
      </c>
      <c r="V23" s="76"/>
      <c r="W23" s="122"/>
    </row>
    <row r="24" spans="1:23" s="37" customFormat="1" ht="19.5" customHeight="1">
      <c r="A24" s="31">
        <v>17</v>
      </c>
      <c r="B24" s="32" t="s">
        <v>14</v>
      </c>
      <c r="C24" s="77">
        <v>5</v>
      </c>
      <c r="D24" s="92">
        <v>56989</v>
      </c>
      <c r="E24" s="33"/>
      <c r="F24" s="33"/>
      <c r="G24" s="33"/>
      <c r="H24" s="33"/>
      <c r="I24" s="33"/>
      <c r="J24" s="33"/>
      <c r="K24" s="33"/>
      <c r="L24" s="95">
        <v>3347</v>
      </c>
      <c r="M24" s="79">
        <f t="shared" si="0"/>
        <v>17.027</v>
      </c>
      <c r="N24" s="49">
        <f t="shared" si="1"/>
        <v>0</v>
      </c>
      <c r="O24" s="49">
        <f t="shared" si="2"/>
        <v>0</v>
      </c>
      <c r="P24" s="49">
        <f t="shared" si="3"/>
        <v>0</v>
      </c>
      <c r="Q24" s="49">
        <f t="shared" si="4"/>
        <v>0</v>
      </c>
      <c r="R24" s="49">
        <f t="shared" si="5"/>
        <v>0</v>
      </c>
      <c r="S24" s="49">
        <f t="shared" si="6"/>
        <v>0</v>
      </c>
      <c r="T24" s="49">
        <f t="shared" si="7"/>
        <v>0</v>
      </c>
      <c r="U24" s="49">
        <f t="shared" si="8"/>
        <v>0</v>
      </c>
      <c r="V24" s="76"/>
      <c r="W24" s="122"/>
    </row>
    <row r="25" spans="1:23" s="37" customFormat="1" ht="15.75">
      <c r="A25" s="31">
        <v>18</v>
      </c>
      <c r="B25" s="32" t="s">
        <v>15</v>
      </c>
      <c r="C25" s="77">
        <v>5</v>
      </c>
      <c r="D25" s="92">
        <v>21271</v>
      </c>
      <c r="E25" s="33"/>
      <c r="F25" s="33"/>
      <c r="G25" s="33"/>
      <c r="H25" s="33"/>
      <c r="I25" s="33"/>
      <c r="J25" s="33"/>
      <c r="K25" s="33"/>
      <c r="L25" s="95">
        <v>3347</v>
      </c>
      <c r="M25" s="79">
        <f t="shared" si="0"/>
        <v>6.355</v>
      </c>
      <c r="N25" s="49">
        <f t="shared" si="1"/>
        <v>0</v>
      </c>
      <c r="O25" s="49">
        <f t="shared" si="2"/>
        <v>0</v>
      </c>
      <c r="P25" s="49">
        <f t="shared" si="3"/>
        <v>0</v>
      </c>
      <c r="Q25" s="49">
        <f t="shared" si="4"/>
        <v>0</v>
      </c>
      <c r="R25" s="49">
        <f t="shared" si="5"/>
        <v>0</v>
      </c>
      <c r="S25" s="49">
        <f t="shared" si="6"/>
        <v>0</v>
      </c>
      <c r="T25" s="49">
        <f t="shared" si="7"/>
        <v>0</v>
      </c>
      <c r="U25" s="49">
        <f t="shared" si="8"/>
        <v>0</v>
      </c>
      <c r="V25" s="76"/>
      <c r="W25" s="122"/>
    </row>
    <row r="26" spans="1:23" s="37" customFormat="1" ht="21" customHeight="1">
      <c r="A26" s="40">
        <v>19</v>
      </c>
      <c r="B26" s="32" t="s">
        <v>16</v>
      </c>
      <c r="C26" s="77">
        <v>5</v>
      </c>
      <c r="D26" s="92">
        <v>15687</v>
      </c>
      <c r="E26" s="33">
        <v>15</v>
      </c>
      <c r="F26" s="33"/>
      <c r="G26" s="33"/>
      <c r="H26" s="33"/>
      <c r="I26" s="33"/>
      <c r="J26" s="33"/>
      <c r="K26" s="33"/>
      <c r="L26" s="95">
        <v>3347</v>
      </c>
      <c r="M26" s="79">
        <f t="shared" si="0"/>
        <v>4.687</v>
      </c>
      <c r="N26" s="49">
        <f t="shared" si="1"/>
        <v>78.4</v>
      </c>
      <c r="O26" s="49">
        <f t="shared" si="2"/>
        <v>0</v>
      </c>
      <c r="P26" s="49">
        <f t="shared" si="3"/>
        <v>0</v>
      </c>
      <c r="Q26" s="49">
        <f t="shared" si="4"/>
        <v>0</v>
      </c>
      <c r="R26" s="49">
        <f t="shared" si="5"/>
        <v>0</v>
      </c>
      <c r="S26" s="49">
        <f t="shared" si="6"/>
        <v>0</v>
      </c>
      <c r="T26" s="49">
        <f t="shared" si="7"/>
        <v>0</v>
      </c>
      <c r="U26" s="49">
        <f t="shared" si="8"/>
        <v>78.4</v>
      </c>
      <c r="V26" s="76"/>
      <c r="W26" s="122"/>
    </row>
    <row r="27" spans="1:23" s="37" customFormat="1" ht="15.75">
      <c r="A27" s="31">
        <v>20</v>
      </c>
      <c r="B27" s="32" t="s">
        <v>17</v>
      </c>
      <c r="C27" s="77">
        <v>5</v>
      </c>
      <c r="D27" s="92">
        <v>6204</v>
      </c>
      <c r="E27" s="33"/>
      <c r="F27" s="33">
        <v>27</v>
      </c>
      <c r="G27" s="33"/>
      <c r="H27" s="33"/>
      <c r="I27" s="33"/>
      <c r="J27" s="33"/>
      <c r="K27" s="33"/>
      <c r="L27" s="95">
        <v>3347</v>
      </c>
      <c r="M27" s="79">
        <f t="shared" si="0"/>
        <v>1.854</v>
      </c>
      <c r="N27" s="49">
        <f t="shared" si="1"/>
        <v>0</v>
      </c>
      <c r="O27" s="49">
        <f t="shared" si="2"/>
        <v>55.8</v>
      </c>
      <c r="P27" s="49">
        <f t="shared" si="3"/>
        <v>0</v>
      </c>
      <c r="Q27" s="49">
        <f t="shared" si="4"/>
        <v>0</v>
      </c>
      <c r="R27" s="49">
        <f t="shared" si="5"/>
        <v>0</v>
      </c>
      <c r="S27" s="49">
        <f t="shared" si="6"/>
        <v>0</v>
      </c>
      <c r="T27" s="49">
        <f t="shared" si="7"/>
        <v>0</v>
      </c>
      <c r="U27" s="49">
        <f t="shared" si="8"/>
        <v>55.8</v>
      </c>
      <c r="V27" s="76"/>
      <c r="W27" s="122"/>
    </row>
    <row r="28" spans="1:23" s="37" customFormat="1" ht="15.75">
      <c r="A28" s="31">
        <v>21</v>
      </c>
      <c r="B28" s="32" t="s">
        <v>18</v>
      </c>
      <c r="C28" s="77">
        <v>5</v>
      </c>
      <c r="D28" s="92">
        <v>36770</v>
      </c>
      <c r="E28" s="60"/>
      <c r="F28" s="33"/>
      <c r="G28" s="33"/>
      <c r="H28" s="33"/>
      <c r="I28" s="33"/>
      <c r="J28" s="33"/>
      <c r="K28" s="33"/>
      <c r="L28" s="95">
        <v>3347</v>
      </c>
      <c r="M28" s="79">
        <f t="shared" si="0"/>
        <v>10.986</v>
      </c>
      <c r="N28" s="49">
        <f t="shared" si="1"/>
        <v>0</v>
      </c>
      <c r="O28" s="49">
        <f t="shared" si="2"/>
        <v>0</v>
      </c>
      <c r="P28" s="49">
        <f t="shared" si="3"/>
        <v>0</v>
      </c>
      <c r="Q28" s="49">
        <f t="shared" si="4"/>
        <v>0</v>
      </c>
      <c r="R28" s="49">
        <f t="shared" si="5"/>
        <v>0</v>
      </c>
      <c r="S28" s="49">
        <f t="shared" si="6"/>
        <v>0</v>
      </c>
      <c r="T28" s="49">
        <f t="shared" si="7"/>
        <v>0</v>
      </c>
      <c r="U28" s="49">
        <f t="shared" si="8"/>
        <v>0</v>
      </c>
      <c r="V28" s="76"/>
      <c r="W28" s="122"/>
    </row>
    <row r="29" spans="1:23" s="37" customFormat="1" ht="20.25" customHeight="1">
      <c r="A29" s="40">
        <v>22</v>
      </c>
      <c r="B29" s="32" t="s">
        <v>19</v>
      </c>
      <c r="C29" s="77">
        <v>5</v>
      </c>
      <c r="D29" s="92">
        <v>13269</v>
      </c>
      <c r="E29" s="33">
        <v>13</v>
      </c>
      <c r="F29" s="33"/>
      <c r="G29" s="33"/>
      <c r="H29" s="33"/>
      <c r="I29" s="33"/>
      <c r="J29" s="33"/>
      <c r="K29" s="33"/>
      <c r="L29" s="95">
        <v>3347</v>
      </c>
      <c r="M29" s="79">
        <f t="shared" si="0"/>
        <v>3.964</v>
      </c>
      <c r="N29" s="49">
        <f t="shared" si="1"/>
        <v>57.5</v>
      </c>
      <c r="O29" s="49">
        <f t="shared" si="2"/>
        <v>0</v>
      </c>
      <c r="P29" s="49">
        <f t="shared" si="3"/>
        <v>0</v>
      </c>
      <c r="Q29" s="49">
        <f t="shared" si="4"/>
        <v>0</v>
      </c>
      <c r="R29" s="49">
        <f t="shared" si="5"/>
        <v>0</v>
      </c>
      <c r="S29" s="49">
        <f t="shared" si="6"/>
        <v>0</v>
      </c>
      <c r="T29" s="49">
        <f t="shared" si="7"/>
        <v>0</v>
      </c>
      <c r="U29" s="49">
        <f t="shared" si="8"/>
        <v>57.5</v>
      </c>
      <c r="V29" s="76"/>
      <c r="W29" s="122"/>
    </row>
    <row r="30" spans="1:23" s="37" customFormat="1" ht="18.75" customHeight="1">
      <c r="A30" s="31">
        <v>23</v>
      </c>
      <c r="B30" s="32" t="s">
        <v>20</v>
      </c>
      <c r="C30" s="77">
        <v>6</v>
      </c>
      <c r="D30" s="92">
        <v>28637</v>
      </c>
      <c r="E30" s="33">
        <v>8</v>
      </c>
      <c r="F30" s="33"/>
      <c r="G30" s="33"/>
      <c r="H30" s="33"/>
      <c r="I30" s="33"/>
      <c r="J30" s="33"/>
      <c r="K30" s="33"/>
      <c r="L30" s="95">
        <v>3347</v>
      </c>
      <c r="M30" s="79">
        <f t="shared" si="0"/>
        <v>8.556</v>
      </c>
      <c r="N30" s="49">
        <f t="shared" si="1"/>
        <v>76.4</v>
      </c>
      <c r="O30" s="49">
        <f t="shared" si="2"/>
        <v>0</v>
      </c>
      <c r="P30" s="49">
        <f t="shared" si="3"/>
        <v>0</v>
      </c>
      <c r="Q30" s="49">
        <f t="shared" si="4"/>
        <v>0</v>
      </c>
      <c r="R30" s="49">
        <f t="shared" si="5"/>
        <v>0</v>
      </c>
      <c r="S30" s="49">
        <f t="shared" si="6"/>
        <v>0</v>
      </c>
      <c r="T30" s="49">
        <f t="shared" si="7"/>
        <v>0</v>
      </c>
      <c r="U30" s="49">
        <f t="shared" si="8"/>
        <v>76.4</v>
      </c>
      <c r="V30" s="76"/>
      <c r="W30" s="122"/>
    </row>
    <row r="31" spans="1:23" s="37" customFormat="1" ht="15.75">
      <c r="A31" s="31">
        <v>24</v>
      </c>
      <c r="B31" s="32" t="s">
        <v>21</v>
      </c>
      <c r="C31" s="77">
        <v>5</v>
      </c>
      <c r="D31" s="92">
        <v>46500</v>
      </c>
      <c r="E31" s="33"/>
      <c r="F31" s="33"/>
      <c r="G31" s="33"/>
      <c r="H31" s="33"/>
      <c r="I31" s="33"/>
      <c r="J31" s="33"/>
      <c r="K31" s="33"/>
      <c r="L31" s="95">
        <v>3347</v>
      </c>
      <c r="M31" s="79">
        <f t="shared" si="0"/>
        <v>13.893</v>
      </c>
      <c r="N31" s="49">
        <f t="shared" si="1"/>
        <v>0</v>
      </c>
      <c r="O31" s="49">
        <f t="shared" si="2"/>
        <v>0</v>
      </c>
      <c r="P31" s="49">
        <f t="shared" si="3"/>
        <v>0</v>
      </c>
      <c r="Q31" s="49">
        <f t="shared" si="4"/>
        <v>0</v>
      </c>
      <c r="R31" s="49">
        <f t="shared" si="5"/>
        <v>0</v>
      </c>
      <c r="S31" s="49">
        <f t="shared" si="6"/>
        <v>0</v>
      </c>
      <c r="T31" s="49">
        <f t="shared" si="7"/>
        <v>0</v>
      </c>
      <c r="U31" s="49">
        <f t="shared" si="8"/>
        <v>0</v>
      </c>
      <c r="V31" s="76"/>
      <c r="W31" s="122"/>
    </row>
    <row r="32" spans="1:23" s="37" customFormat="1" ht="15.75">
      <c r="A32" s="40">
        <v>25</v>
      </c>
      <c r="B32" s="32" t="s">
        <v>22</v>
      </c>
      <c r="C32" s="77">
        <v>6</v>
      </c>
      <c r="D32" s="92">
        <v>67373</v>
      </c>
      <c r="E32" s="33"/>
      <c r="F32" s="33"/>
      <c r="G32" s="33"/>
      <c r="H32" s="33"/>
      <c r="I32" s="33"/>
      <c r="J32" s="33"/>
      <c r="K32" s="33"/>
      <c r="L32" s="95">
        <v>3347</v>
      </c>
      <c r="M32" s="79">
        <f t="shared" si="0"/>
        <v>20.129</v>
      </c>
      <c r="N32" s="49">
        <f t="shared" si="1"/>
        <v>0</v>
      </c>
      <c r="O32" s="49">
        <f t="shared" si="2"/>
        <v>0</v>
      </c>
      <c r="P32" s="49">
        <f t="shared" si="3"/>
        <v>0</v>
      </c>
      <c r="Q32" s="49">
        <f t="shared" si="4"/>
        <v>0</v>
      </c>
      <c r="R32" s="49">
        <f t="shared" si="5"/>
        <v>0</v>
      </c>
      <c r="S32" s="49">
        <f t="shared" si="6"/>
        <v>0</v>
      </c>
      <c r="T32" s="49">
        <f t="shared" si="7"/>
        <v>0</v>
      </c>
      <c r="U32" s="49">
        <f t="shared" si="8"/>
        <v>0</v>
      </c>
      <c r="V32" s="76"/>
      <c r="W32" s="122"/>
    </row>
    <row r="33" spans="1:23" s="37" customFormat="1" ht="15.75">
      <c r="A33" s="31">
        <v>26</v>
      </c>
      <c r="B33" s="32" t="s">
        <v>23</v>
      </c>
      <c r="C33" s="77">
        <v>5</v>
      </c>
      <c r="D33" s="92">
        <v>28921</v>
      </c>
      <c r="E33" s="33">
        <v>3</v>
      </c>
      <c r="F33" s="33"/>
      <c r="G33" s="33"/>
      <c r="H33" s="33"/>
      <c r="I33" s="33"/>
      <c r="J33" s="33"/>
      <c r="K33" s="33"/>
      <c r="L33" s="95">
        <v>3347</v>
      </c>
      <c r="M33" s="79">
        <f t="shared" si="0"/>
        <v>8.641</v>
      </c>
      <c r="N33" s="49">
        <f t="shared" si="1"/>
        <v>28.9</v>
      </c>
      <c r="O33" s="49">
        <f t="shared" si="2"/>
        <v>0</v>
      </c>
      <c r="P33" s="49">
        <f t="shared" si="3"/>
        <v>0</v>
      </c>
      <c r="Q33" s="49">
        <f t="shared" si="4"/>
        <v>0</v>
      </c>
      <c r="R33" s="49">
        <f t="shared" si="5"/>
        <v>0</v>
      </c>
      <c r="S33" s="49">
        <f t="shared" si="6"/>
        <v>0</v>
      </c>
      <c r="T33" s="49">
        <f t="shared" si="7"/>
        <v>0</v>
      </c>
      <c r="U33" s="49">
        <f t="shared" si="8"/>
        <v>28.9</v>
      </c>
      <c r="V33" s="76"/>
      <c r="W33" s="122"/>
    </row>
    <row r="34" spans="1:23" s="37" customFormat="1" ht="24" customHeight="1">
      <c r="A34" s="31">
        <v>27</v>
      </c>
      <c r="B34" s="32" t="s">
        <v>24</v>
      </c>
      <c r="C34" s="77">
        <v>5</v>
      </c>
      <c r="D34" s="92">
        <v>25064</v>
      </c>
      <c r="E34" s="33">
        <v>6</v>
      </c>
      <c r="F34" s="33"/>
      <c r="G34" s="33"/>
      <c r="H34" s="33"/>
      <c r="I34" s="33"/>
      <c r="J34" s="33"/>
      <c r="K34" s="33"/>
      <c r="L34" s="95">
        <v>3347</v>
      </c>
      <c r="M34" s="79">
        <f t="shared" si="0"/>
        <v>7.488</v>
      </c>
      <c r="N34" s="49">
        <f t="shared" si="1"/>
        <v>50.1</v>
      </c>
      <c r="O34" s="49">
        <f t="shared" si="2"/>
        <v>0</v>
      </c>
      <c r="P34" s="49">
        <f t="shared" si="3"/>
        <v>0</v>
      </c>
      <c r="Q34" s="49">
        <f t="shared" si="4"/>
        <v>0</v>
      </c>
      <c r="R34" s="49">
        <f t="shared" si="5"/>
        <v>0</v>
      </c>
      <c r="S34" s="49">
        <f t="shared" si="6"/>
        <v>0</v>
      </c>
      <c r="T34" s="49">
        <f t="shared" si="7"/>
        <v>0</v>
      </c>
      <c r="U34" s="49">
        <f t="shared" si="8"/>
        <v>50.1</v>
      </c>
      <c r="V34" s="76"/>
      <c r="W34" s="122"/>
    </row>
    <row r="35" spans="1:23" s="37" customFormat="1" ht="27.75" customHeight="1">
      <c r="A35" s="40">
        <v>28</v>
      </c>
      <c r="B35" s="32" t="s">
        <v>25</v>
      </c>
      <c r="C35" s="77">
        <v>5</v>
      </c>
      <c r="D35" s="92">
        <v>48753</v>
      </c>
      <c r="E35" s="33"/>
      <c r="F35" s="33"/>
      <c r="G35" s="33"/>
      <c r="H35" s="33"/>
      <c r="I35" s="33"/>
      <c r="J35" s="33"/>
      <c r="K35" s="33"/>
      <c r="L35" s="95">
        <v>3347</v>
      </c>
      <c r="M35" s="79">
        <f t="shared" si="0"/>
        <v>14.566</v>
      </c>
      <c r="N35" s="49">
        <f t="shared" si="1"/>
        <v>0</v>
      </c>
      <c r="O35" s="49">
        <f t="shared" si="2"/>
        <v>0</v>
      </c>
      <c r="P35" s="49">
        <f t="shared" si="3"/>
        <v>0</v>
      </c>
      <c r="Q35" s="49">
        <f t="shared" si="4"/>
        <v>0</v>
      </c>
      <c r="R35" s="49">
        <f t="shared" si="5"/>
        <v>0</v>
      </c>
      <c r="S35" s="49">
        <f t="shared" si="6"/>
        <v>0</v>
      </c>
      <c r="T35" s="49">
        <f t="shared" si="7"/>
        <v>0</v>
      </c>
      <c r="U35" s="49">
        <f t="shared" si="8"/>
        <v>0</v>
      </c>
      <c r="V35" s="76"/>
      <c r="W35" s="122"/>
    </row>
    <row r="36" spans="1:23" s="37" customFormat="1" ht="18.75" customHeight="1">
      <c r="A36" s="31">
        <v>29</v>
      </c>
      <c r="B36" s="32" t="s">
        <v>26</v>
      </c>
      <c r="C36" s="77">
        <v>6</v>
      </c>
      <c r="D36" s="92">
        <v>65413</v>
      </c>
      <c r="E36" s="33">
        <v>10</v>
      </c>
      <c r="F36" s="33"/>
      <c r="G36" s="33"/>
      <c r="H36" s="33"/>
      <c r="I36" s="33"/>
      <c r="J36" s="33"/>
      <c r="K36" s="33"/>
      <c r="L36" s="95">
        <v>3347</v>
      </c>
      <c r="M36" s="79">
        <f t="shared" si="0"/>
        <v>19.544</v>
      </c>
      <c r="N36" s="49">
        <f t="shared" si="1"/>
        <v>218</v>
      </c>
      <c r="O36" s="49">
        <f t="shared" si="2"/>
        <v>0</v>
      </c>
      <c r="P36" s="49">
        <f t="shared" si="3"/>
        <v>0</v>
      </c>
      <c r="Q36" s="49">
        <f t="shared" si="4"/>
        <v>0</v>
      </c>
      <c r="R36" s="49">
        <f t="shared" si="5"/>
        <v>0</v>
      </c>
      <c r="S36" s="49">
        <f t="shared" si="6"/>
        <v>0</v>
      </c>
      <c r="T36" s="49">
        <f t="shared" si="7"/>
        <v>0</v>
      </c>
      <c r="U36" s="49">
        <f t="shared" si="8"/>
        <v>218</v>
      </c>
      <c r="V36" s="76"/>
      <c r="W36" s="122"/>
    </row>
    <row r="37" spans="1:23" s="37" customFormat="1" ht="32.25" customHeight="1">
      <c r="A37" s="31">
        <v>30</v>
      </c>
      <c r="B37" s="32" t="s">
        <v>27</v>
      </c>
      <c r="C37" s="77">
        <v>6</v>
      </c>
      <c r="D37" s="92">
        <v>48853</v>
      </c>
      <c r="E37" s="33"/>
      <c r="F37" s="33"/>
      <c r="G37" s="33"/>
      <c r="H37" s="33"/>
      <c r="I37" s="33"/>
      <c r="J37" s="33"/>
      <c r="K37" s="33"/>
      <c r="L37" s="95">
        <v>3347</v>
      </c>
      <c r="M37" s="79">
        <f t="shared" si="0"/>
        <v>14.596</v>
      </c>
      <c r="N37" s="49">
        <f t="shared" si="1"/>
        <v>0</v>
      </c>
      <c r="O37" s="49">
        <f t="shared" si="2"/>
        <v>0</v>
      </c>
      <c r="P37" s="49">
        <f t="shared" si="3"/>
        <v>0</v>
      </c>
      <c r="Q37" s="49">
        <f t="shared" si="4"/>
        <v>0</v>
      </c>
      <c r="R37" s="49">
        <f t="shared" si="5"/>
        <v>0</v>
      </c>
      <c r="S37" s="49">
        <f t="shared" si="6"/>
        <v>0</v>
      </c>
      <c r="T37" s="49">
        <f t="shared" si="7"/>
        <v>0</v>
      </c>
      <c r="U37" s="49">
        <f t="shared" si="8"/>
        <v>0</v>
      </c>
      <c r="V37" s="76"/>
      <c r="W37" s="122"/>
    </row>
    <row r="38" spans="1:23" s="37" customFormat="1" ht="15.75">
      <c r="A38" s="40">
        <v>31</v>
      </c>
      <c r="B38" s="32" t="s">
        <v>28</v>
      </c>
      <c r="C38" s="77">
        <v>5</v>
      </c>
      <c r="D38" s="92">
        <v>31354</v>
      </c>
      <c r="E38" s="33">
        <v>15</v>
      </c>
      <c r="F38" s="33"/>
      <c r="G38" s="33"/>
      <c r="H38" s="33"/>
      <c r="I38" s="33"/>
      <c r="J38" s="33"/>
      <c r="K38" s="33"/>
      <c r="L38" s="95">
        <v>3347</v>
      </c>
      <c r="M38" s="79">
        <f t="shared" si="0"/>
        <v>9.368</v>
      </c>
      <c r="N38" s="49">
        <f t="shared" si="1"/>
        <v>156.8</v>
      </c>
      <c r="O38" s="49">
        <f t="shared" si="2"/>
        <v>0</v>
      </c>
      <c r="P38" s="49">
        <f t="shared" si="3"/>
        <v>0</v>
      </c>
      <c r="Q38" s="49">
        <f t="shared" si="4"/>
        <v>0</v>
      </c>
      <c r="R38" s="49">
        <f t="shared" si="5"/>
        <v>0</v>
      </c>
      <c r="S38" s="49">
        <f t="shared" si="6"/>
        <v>0</v>
      </c>
      <c r="T38" s="49">
        <f t="shared" si="7"/>
        <v>0</v>
      </c>
      <c r="U38" s="49">
        <f t="shared" si="8"/>
        <v>156.8</v>
      </c>
      <c r="V38" s="76"/>
      <c r="W38" s="122"/>
    </row>
    <row r="39" spans="1:23" s="37" customFormat="1" ht="15.75">
      <c r="A39" s="31">
        <v>32</v>
      </c>
      <c r="B39" s="32" t="s">
        <v>29</v>
      </c>
      <c r="C39" s="77">
        <v>5</v>
      </c>
      <c r="D39" s="92">
        <v>44126</v>
      </c>
      <c r="E39" s="33"/>
      <c r="F39" s="33"/>
      <c r="G39" s="33"/>
      <c r="H39" s="33"/>
      <c r="I39" s="33"/>
      <c r="J39" s="33"/>
      <c r="K39" s="33"/>
      <c r="L39" s="95">
        <v>3347</v>
      </c>
      <c r="M39" s="79">
        <f t="shared" si="0"/>
        <v>13.184</v>
      </c>
      <c r="N39" s="49">
        <f t="shared" si="1"/>
        <v>0</v>
      </c>
      <c r="O39" s="49">
        <f t="shared" si="2"/>
        <v>0</v>
      </c>
      <c r="P39" s="49">
        <f t="shared" si="3"/>
        <v>0</v>
      </c>
      <c r="Q39" s="49">
        <f t="shared" si="4"/>
        <v>0</v>
      </c>
      <c r="R39" s="49">
        <f t="shared" si="5"/>
        <v>0</v>
      </c>
      <c r="S39" s="49">
        <f t="shared" si="6"/>
        <v>0</v>
      </c>
      <c r="T39" s="49">
        <f t="shared" si="7"/>
        <v>0</v>
      </c>
      <c r="U39" s="49">
        <f t="shared" si="8"/>
        <v>0</v>
      </c>
      <c r="V39" s="76"/>
      <c r="W39" s="122"/>
    </row>
    <row r="40" spans="1:23" s="37" customFormat="1" ht="15.75">
      <c r="A40" s="31">
        <v>33</v>
      </c>
      <c r="B40" s="32" t="s">
        <v>30</v>
      </c>
      <c r="C40" s="77">
        <v>6</v>
      </c>
      <c r="D40" s="92">
        <v>27660</v>
      </c>
      <c r="E40" s="33"/>
      <c r="F40" s="33"/>
      <c r="G40" s="33"/>
      <c r="H40" s="33"/>
      <c r="I40" s="33"/>
      <c r="J40" s="33"/>
      <c r="K40" s="33"/>
      <c r="L40" s="95">
        <v>3347</v>
      </c>
      <c r="M40" s="79">
        <f t="shared" si="0"/>
        <v>8.264</v>
      </c>
      <c r="N40" s="49">
        <f t="shared" si="1"/>
        <v>0</v>
      </c>
      <c r="O40" s="49">
        <f t="shared" si="2"/>
        <v>0</v>
      </c>
      <c r="P40" s="49">
        <f t="shared" si="3"/>
        <v>0</v>
      </c>
      <c r="Q40" s="49">
        <f t="shared" si="4"/>
        <v>0</v>
      </c>
      <c r="R40" s="49">
        <f t="shared" si="5"/>
        <v>0</v>
      </c>
      <c r="S40" s="49">
        <f t="shared" si="6"/>
        <v>0</v>
      </c>
      <c r="T40" s="49">
        <f t="shared" si="7"/>
        <v>0</v>
      </c>
      <c r="U40" s="49">
        <f t="shared" si="8"/>
        <v>0</v>
      </c>
      <c r="V40" s="76"/>
      <c r="W40" s="122"/>
    </row>
    <row r="41" spans="1:23" s="37" customFormat="1" ht="15.75">
      <c r="A41" s="40">
        <v>34</v>
      </c>
      <c r="B41" s="32" t="s">
        <v>31</v>
      </c>
      <c r="C41" s="77">
        <v>5</v>
      </c>
      <c r="D41" s="92">
        <v>17307</v>
      </c>
      <c r="E41" s="33">
        <v>13</v>
      </c>
      <c r="F41" s="33"/>
      <c r="G41" s="33"/>
      <c r="H41" s="33"/>
      <c r="I41" s="33"/>
      <c r="J41" s="33"/>
      <c r="K41" s="33"/>
      <c r="L41" s="95">
        <v>3347</v>
      </c>
      <c r="M41" s="79">
        <f t="shared" si="0"/>
        <v>5.171</v>
      </c>
      <c r="N41" s="49">
        <f t="shared" si="1"/>
        <v>75</v>
      </c>
      <c r="O41" s="49">
        <f t="shared" si="2"/>
        <v>0</v>
      </c>
      <c r="P41" s="49">
        <f t="shared" si="3"/>
        <v>0</v>
      </c>
      <c r="Q41" s="49">
        <f t="shared" si="4"/>
        <v>0</v>
      </c>
      <c r="R41" s="49">
        <f t="shared" si="5"/>
        <v>0</v>
      </c>
      <c r="S41" s="49">
        <f t="shared" si="6"/>
        <v>0</v>
      </c>
      <c r="T41" s="49">
        <f t="shared" si="7"/>
        <v>0</v>
      </c>
      <c r="U41" s="49">
        <f t="shared" si="8"/>
        <v>75</v>
      </c>
      <c r="V41" s="76"/>
      <c r="W41" s="122"/>
    </row>
    <row r="42" spans="1:23" s="37" customFormat="1" ht="22.5" customHeight="1">
      <c r="A42" s="31">
        <v>35</v>
      </c>
      <c r="B42" s="32" t="s">
        <v>32</v>
      </c>
      <c r="C42" s="77">
        <v>5</v>
      </c>
      <c r="D42" s="92">
        <v>18046</v>
      </c>
      <c r="E42" s="33">
        <v>14</v>
      </c>
      <c r="F42" s="33"/>
      <c r="G42" s="33"/>
      <c r="H42" s="33"/>
      <c r="I42" s="33"/>
      <c r="J42" s="33"/>
      <c r="K42" s="33"/>
      <c r="L42" s="95">
        <v>3347</v>
      </c>
      <c r="M42" s="79">
        <f t="shared" si="0"/>
        <v>5.392</v>
      </c>
      <c r="N42" s="49">
        <f t="shared" si="1"/>
        <v>84.2</v>
      </c>
      <c r="O42" s="49">
        <f t="shared" si="2"/>
        <v>0</v>
      </c>
      <c r="P42" s="49">
        <f t="shared" si="3"/>
        <v>0</v>
      </c>
      <c r="Q42" s="49">
        <f t="shared" si="4"/>
        <v>0</v>
      </c>
      <c r="R42" s="49">
        <f t="shared" si="5"/>
        <v>0</v>
      </c>
      <c r="S42" s="49">
        <f t="shared" si="6"/>
        <v>0</v>
      </c>
      <c r="T42" s="49">
        <f t="shared" si="7"/>
        <v>0</v>
      </c>
      <c r="U42" s="49">
        <f t="shared" si="8"/>
        <v>84.2</v>
      </c>
      <c r="V42" s="76"/>
      <c r="W42" s="122"/>
    </row>
    <row r="43" spans="1:23" s="37" customFormat="1" ht="21.75" customHeight="1">
      <c r="A43" s="31">
        <v>36</v>
      </c>
      <c r="B43" s="32" t="s">
        <v>33</v>
      </c>
      <c r="C43" s="77">
        <v>5</v>
      </c>
      <c r="D43" s="92">
        <v>7483</v>
      </c>
      <c r="E43" s="33">
        <v>4</v>
      </c>
      <c r="F43" s="33"/>
      <c r="G43" s="33"/>
      <c r="H43" s="33">
        <v>1</v>
      </c>
      <c r="I43" s="33"/>
      <c r="J43" s="33"/>
      <c r="K43" s="33"/>
      <c r="L43" s="95">
        <v>3347</v>
      </c>
      <c r="M43" s="79">
        <f t="shared" si="0"/>
        <v>2.236</v>
      </c>
      <c r="N43" s="49">
        <f t="shared" si="1"/>
        <v>10</v>
      </c>
      <c r="O43" s="49">
        <f t="shared" si="2"/>
        <v>0</v>
      </c>
      <c r="P43" s="49">
        <f t="shared" si="3"/>
        <v>0</v>
      </c>
      <c r="Q43" s="49">
        <f t="shared" si="4"/>
        <v>2.5</v>
      </c>
      <c r="R43" s="49">
        <f t="shared" si="5"/>
        <v>0</v>
      </c>
      <c r="S43" s="49">
        <f t="shared" si="6"/>
        <v>0</v>
      </c>
      <c r="T43" s="49">
        <f t="shared" si="7"/>
        <v>0</v>
      </c>
      <c r="U43" s="49">
        <f t="shared" si="8"/>
        <v>12.5</v>
      </c>
      <c r="V43" s="76"/>
      <c r="W43" s="122"/>
    </row>
    <row r="44" spans="1:23" s="37" customFormat="1" ht="21" customHeight="1">
      <c r="A44" s="40">
        <v>37</v>
      </c>
      <c r="B44" s="32" t="s">
        <v>34</v>
      </c>
      <c r="C44" s="77">
        <v>6</v>
      </c>
      <c r="D44" s="92">
        <v>12299</v>
      </c>
      <c r="E44" s="33"/>
      <c r="F44" s="33"/>
      <c r="G44" s="33"/>
      <c r="H44" s="33"/>
      <c r="I44" s="33"/>
      <c r="J44" s="33"/>
      <c r="K44" s="33"/>
      <c r="L44" s="95">
        <v>3347</v>
      </c>
      <c r="M44" s="79">
        <f t="shared" si="0"/>
        <v>3.675</v>
      </c>
      <c r="N44" s="49">
        <f t="shared" si="1"/>
        <v>0</v>
      </c>
      <c r="O44" s="49">
        <f t="shared" si="2"/>
        <v>0</v>
      </c>
      <c r="P44" s="49">
        <f t="shared" si="3"/>
        <v>0</v>
      </c>
      <c r="Q44" s="49">
        <f t="shared" si="4"/>
        <v>0</v>
      </c>
      <c r="R44" s="49">
        <f t="shared" si="5"/>
        <v>0</v>
      </c>
      <c r="S44" s="49">
        <f t="shared" si="6"/>
        <v>0</v>
      </c>
      <c r="T44" s="49">
        <f t="shared" si="7"/>
        <v>0</v>
      </c>
      <c r="U44" s="49">
        <f t="shared" si="8"/>
        <v>0</v>
      </c>
      <c r="V44" s="76"/>
      <c r="W44" s="122"/>
    </row>
    <row r="45" spans="1:23" s="37" customFormat="1" ht="31.5">
      <c r="A45" s="31">
        <v>38</v>
      </c>
      <c r="B45" s="32" t="s">
        <v>35</v>
      </c>
      <c r="C45" s="77">
        <v>5</v>
      </c>
      <c r="D45" s="92">
        <v>48127</v>
      </c>
      <c r="E45" s="33"/>
      <c r="F45" s="33"/>
      <c r="G45" s="33"/>
      <c r="H45" s="33"/>
      <c r="I45" s="33"/>
      <c r="J45" s="33"/>
      <c r="K45" s="33"/>
      <c r="L45" s="95">
        <v>3347</v>
      </c>
      <c r="M45" s="79">
        <f t="shared" si="0"/>
        <v>14.379</v>
      </c>
      <c r="N45" s="49">
        <f t="shared" si="1"/>
        <v>0</v>
      </c>
      <c r="O45" s="49">
        <f t="shared" si="2"/>
        <v>0</v>
      </c>
      <c r="P45" s="49">
        <f t="shared" si="3"/>
        <v>0</v>
      </c>
      <c r="Q45" s="49">
        <f t="shared" si="4"/>
        <v>0</v>
      </c>
      <c r="R45" s="49">
        <f t="shared" si="5"/>
        <v>0</v>
      </c>
      <c r="S45" s="49">
        <f t="shared" si="6"/>
        <v>0</v>
      </c>
      <c r="T45" s="49">
        <f t="shared" si="7"/>
        <v>0</v>
      </c>
      <c r="U45" s="49">
        <f t="shared" si="8"/>
        <v>0</v>
      </c>
      <c r="V45" s="76"/>
      <c r="W45" s="122"/>
    </row>
    <row r="46" spans="1:23" s="37" customFormat="1" ht="16.5" thickBot="1">
      <c r="A46" s="31">
        <v>39</v>
      </c>
      <c r="B46" s="45" t="s">
        <v>36</v>
      </c>
      <c r="C46" s="77">
        <v>5</v>
      </c>
      <c r="D46" s="93">
        <v>36054</v>
      </c>
      <c r="E46" s="33"/>
      <c r="F46" s="33"/>
      <c r="G46" s="33"/>
      <c r="H46" s="33"/>
      <c r="I46" s="33"/>
      <c r="J46" s="33"/>
      <c r="K46" s="33"/>
      <c r="L46" s="95">
        <v>3347</v>
      </c>
      <c r="M46" s="79">
        <f t="shared" si="0"/>
        <v>10.772</v>
      </c>
      <c r="N46" s="49">
        <f t="shared" si="1"/>
        <v>0</v>
      </c>
      <c r="O46" s="49">
        <f t="shared" si="2"/>
        <v>0</v>
      </c>
      <c r="P46" s="49">
        <f t="shared" si="3"/>
        <v>0</v>
      </c>
      <c r="Q46" s="49">
        <f t="shared" si="4"/>
        <v>0</v>
      </c>
      <c r="R46" s="49">
        <f t="shared" si="5"/>
        <v>0</v>
      </c>
      <c r="S46" s="49">
        <f t="shared" si="6"/>
        <v>0</v>
      </c>
      <c r="T46" s="49">
        <f t="shared" si="7"/>
        <v>0</v>
      </c>
      <c r="U46" s="49">
        <f t="shared" si="8"/>
        <v>0</v>
      </c>
      <c r="V46" s="76"/>
      <c r="W46" s="122"/>
    </row>
    <row r="47" spans="1:23" s="37" customFormat="1" ht="48" thickBot="1">
      <c r="A47" s="46"/>
      <c r="B47" s="78" t="s">
        <v>75</v>
      </c>
      <c r="C47" s="47"/>
      <c r="D47" s="47"/>
      <c r="E47" s="48">
        <f aca="true" t="shared" si="9" ref="E47:K47">SUM(E8:E46)</f>
        <v>419</v>
      </c>
      <c r="F47" s="48">
        <f t="shared" si="9"/>
        <v>166</v>
      </c>
      <c r="G47" s="48">
        <f t="shared" si="9"/>
        <v>3</v>
      </c>
      <c r="H47" s="48">
        <f t="shared" si="9"/>
        <v>2</v>
      </c>
      <c r="I47" s="48">
        <f t="shared" si="9"/>
        <v>4</v>
      </c>
      <c r="J47" s="48">
        <f t="shared" si="9"/>
        <v>2</v>
      </c>
      <c r="K47" s="48">
        <f t="shared" si="9"/>
        <v>1</v>
      </c>
      <c r="L47" s="75"/>
      <c r="M47" s="75"/>
      <c r="N47" s="49">
        <f aca="true" t="shared" si="10" ref="N47:U47">SUM(N8:N46)</f>
        <v>1507.6999999999998</v>
      </c>
      <c r="O47" s="49">
        <f t="shared" si="10"/>
        <v>375.1</v>
      </c>
      <c r="P47" s="49">
        <f t="shared" si="10"/>
        <v>5</v>
      </c>
      <c r="Q47" s="49">
        <f t="shared" si="10"/>
        <v>4</v>
      </c>
      <c r="R47" s="49">
        <f t="shared" si="10"/>
        <v>8.5</v>
      </c>
      <c r="S47" s="49">
        <f t="shared" si="10"/>
        <v>3.4</v>
      </c>
      <c r="T47" s="49">
        <f t="shared" si="10"/>
        <v>1.4</v>
      </c>
      <c r="U47" s="49">
        <f t="shared" si="10"/>
        <v>1905.1</v>
      </c>
      <c r="V47" s="76"/>
      <c r="W47" s="122"/>
    </row>
    <row r="48" spans="1:23" s="5" customFormat="1" ht="18" customHeight="1">
      <c r="A48" s="6"/>
      <c r="B48" s="7"/>
      <c r="C48" s="7"/>
      <c r="D48" s="7"/>
      <c r="E48" s="7">
        <f>SUM(E47:K47)</f>
        <v>597</v>
      </c>
      <c r="F48" s="8"/>
      <c r="G48" s="8"/>
      <c r="H48" s="8"/>
      <c r="I48" s="8"/>
      <c r="J48" s="8"/>
      <c r="K48" s="8"/>
      <c r="L48" s="8"/>
      <c r="M48" s="8"/>
      <c r="U48" s="50">
        <f>SUM(N47:T47)</f>
        <v>1905.1</v>
      </c>
      <c r="V48" s="62"/>
      <c r="W48" s="62"/>
    </row>
    <row r="49" spans="1:23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U49" s="55"/>
      <c r="V49" s="62"/>
      <c r="W49" s="62"/>
    </row>
    <row r="50" spans="1:23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V50" s="62"/>
      <c r="W50" s="62"/>
    </row>
    <row r="51" spans="1:23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U51" s="51"/>
      <c r="V51" s="62"/>
      <c r="W51" s="62"/>
    </row>
    <row r="52" spans="1:23" s="5" customFormat="1" ht="15.75">
      <c r="A52" s="9"/>
      <c r="B52" s="10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V52" s="62"/>
      <c r="W52" s="62"/>
    </row>
    <row r="53" spans="1:23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V53" s="62"/>
      <c r="W53" s="62"/>
    </row>
    <row r="54" spans="1:23" s="5" customFormat="1" ht="15.75">
      <c r="A54" s="9"/>
      <c r="B54" s="12"/>
      <c r="C54" s="12"/>
      <c r="D54" s="12"/>
      <c r="E54" s="11"/>
      <c r="F54" s="11"/>
      <c r="G54" s="11"/>
      <c r="H54" s="11"/>
      <c r="I54" s="11"/>
      <c r="J54" s="11"/>
      <c r="K54" s="11"/>
      <c r="L54" s="11"/>
      <c r="M54" s="11"/>
      <c r="V54" s="62"/>
      <c r="W54" s="62"/>
    </row>
    <row r="55" spans="1:23" s="5" customFormat="1" ht="16.5" customHeight="1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V55" s="62"/>
      <c r="W55" s="62"/>
    </row>
    <row r="56" spans="1:23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V56" s="62"/>
      <c r="W56" s="62"/>
    </row>
    <row r="57" spans="1:23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V57" s="62"/>
      <c r="W57" s="62"/>
    </row>
    <row r="58" spans="1:23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V58" s="62"/>
      <c r="W58" s="62"/>
    </row>
    <row r="59" spans="1:23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V59" s="62"/>
      <c r="W59" s="62"/>
    </row>
    <row r="60" spans="1:23" s="5" customFormat="1" ht="15.75">
      <c r="A60" s="9"/>
      <c r="B60" s="10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V60" s="62"/>
      <c r="W60" s="62"/>
    </row>
    <row r="61" spans="1:23" s="5" customFormat="1" ht="15.75">
      <c r="A61" s="9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V61" s="62"/>
      <c r="W61" s="62"/>
    </row>
    <row r="62" spans="1:23" s="15" customFormat="1" ht="16.5" customHeight="1">
      <c r="A62" s="242"/>
      <c r="B62" s="242"/>
      <c r="C62" s="242"/>
      <c r="D62" s="242"/>
      <c r="E62" s="242"/>
      <c r="F62" s="61"/>
      <c r="G62" s="61"/>
      <c r="H62" s="61"/>
      <c r="I62" s="61"/>
      <c r="J62" s="61"/>
      <c r="K62" s="61"/>
      <c r="L62" s="70"/>
      <c r="M62" s="74"/>
      <c r="V62" s="64"/>
      <c r="W62" s="64"/>
    </row>
    <row r="63" spans="1:13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8" customHeight="1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>
      <c r="A72" s="9"/>
      <c r="B72" s="12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>
      <c r="A106" s="9"/>
      <c r="B106" s="10"/>
      <c r="C106" s="10"/>
      <c r="D106" s="10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.75">
      <c r="A107" s="17"/>
      <c r="B107" s="18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8.75">
      <c r="A108" s="19"/>
      <c r="B108" s="19"/>
      <c r="C108" s="19"/>
      <c r="D108" s="19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5.75">
      <c r="A109" s="17"/>
      <c r="B109" s="17"/>
      <c r="C109" s="17"/>
      <c r="D109" s="17"/>
      <c r="E109" s="11"/>
      <c r="F109" s="11"/>
      <c r="G109" s="11"/>
      <c r="H109" s="11"/>
      <c r="I109" s="11"/>
      <c r="J109" s="11"/>
      <c r="K109" s="11"/>
      <c r="L109" s="11"/>
      <c r="M109" s="11"/>
    </row>
  </sheetData>
  <sheetProtection/>
  <mergeCells count="17">
    <mergeCell ref="N1:O1"/>
    <mergeCell ref="D3:D7"/>
    <mergeCell ref="A62:E62"/>
    <mergeCell ref="N5:T5"/>
    <mergeCell ref="U5:U7"/>
    <mergeCell ref="A1:K1"/>
    <mergeCell ref="E4:K4"/>
    <mergeCell ref="A3:A7"/>
    <mergeCell ref="B3:B5"/>
    <mergeCell ref="C3:C7"/>
    <mergeCell ref="W3:W7"/>
    <mergeCell ref="B6:B7"/>
    <mergeCell ref="E3:K3"/>
    <mergeCell ref="L3:L7"/>
    <mergeCell ref="M3:M7"/>
    <mergeCell ref="N3:U4"/>
    <mergeCell ref="V3:V7"/>
  </mergeCells>
  <printOptions horizontalCentered="1"/>
  <pageMargins left="0" right="0" top="0" bottom="0" header="0" footer="0"/>
  <pageSetup horizontalDpi="600" verticalDpi="600" orientation="landscape" paperSize="9" scale="5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view="pageBreakPreview" zoomScale="71" zoomScaleNormal="74" zoomScaleSheetLayoutView="71" zoomScalePageLayoutView="0" workbookViewId="0" topLeftCell="A1">
      <pane xSplit="2" ySplit="6" topLeftCell="G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" sqref="N1:N16384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5.140625" style="3" customWidth="1"/>
    <col min="4" max="4" width="21.7109375" style="16" customWidth="1"/>
    <col min="5" max="5" width="23.00390625" style="16" customWidth="1"/>
    <col min="6" max="6" width="20.57421875" style="16" customWidth="1"/>
    <col min="7" max="7" width="22.7109375" style="16" customWidth="1"/>
    <col min="8" max="8" width="23.8515625" style="16" customWidth="1"/>
    <col min="9" max="9" width="23.28125" style="16" customWidth="1"/>
    <col min="10" max="11" width="21.28125" style="16" customWidth="1"/>
    <col min="12" max="12" width="24.00390625" style="16" customWidth="1"/>
    <col min="13" max="13" width="22.28125" style="65" customWidth="1"/>
    <col min="14" max="14" width="25.28125" style="16" customWidth="1"/>
    <col min="15" max="16384" width="9.140625" style="16" customWidth="1"/>
  </cols>
  <sheetData>
    <row r="1" spans="1:13" s="5" customFormat="1" ht="18.75">
      <c r="A1" s="236"/>
      <c r="B1" s="236"/>
      <c r="C1" s="236"/>
      <c r="D1" s="236"/>
      <c r="E1" s="236"/>
      <c r="F1" s="236"/>
      <c r="L1" s="5" t="s">
        <v>86</v>
      </c>
      <c r="M1" s="62"/>
    </row>
    <row r="2" spans="1:13" s="81" customFormat="1" ht="15.75" customHeight="1">
      <c r="A2" s="219" t="s">
        <v>76</v>
      </c>
      <c r="B2" s="222" t="s">
        <v>72</v>
      </c>
      <c r="C2" s="233" t="s">
        <v>80</v>
      </c>
      <c r="D2" s="232" t="s">
        <v>74</v>
      </c>
      <c r="E2" s="232"/>
      <c r="F2" s="232"/>
      <c r="G2" s="232"/>
      <c r="H2" s="232"/>
      <c r="I2" s="232"/>
      <c r="J2" s="225" t="s">
        <v>78</v>
      </c>
      <c r="K2" s="225" t="s">
        <v>79</v>
      </c>
      <c r="L2" s="225" t="s">
        <v>83</v>
      </c>
      <c r="M2" s="80"/>
    </row>
    <row r="3" spans="1:14" s="81" customFormat="1" ht="36.75" customHeight="1">
      <c r="A3" s="220"/>
      <c r="B3" s="223"/>
      <c r="C3" s="234"/>
      <c r="D3" s="232"/>
      <c r="E3" s="232"/>
      <c r="F3" s="232"/>
      <c r="G3" s="232"/>
      <c r="H3" s="232"/>
      <c r="I3" s="232"/>
      <c r="J3" s="225"/>
      <c r="K3" s="225"/>
      <c r="L3" s="225"/>
      <c r="M3" s="222"/>
      <c r="N3" s="222"/>
    </row>
    <row r="4" spans="1:14" s="81" customFormat="1" ht="62.25" customHeight="1">
      <c r="A4" s="220"/>
      <c r="B4" s="223"/>
      <c r="C4" s="234"/>
      <c r="D4" s="247" t="s">
        <v>45</v>
      </c>
      <c r="E4" s="248"/>
      <c r="F4" s="248"/>
      <c r="G4" s="248"/>
      <c r="H4" s="248"/>
      <c r="I4" s="248"/>
      <c r="J4" s="225"/>
      <c r="K4" s="225"/>
      <c r="L4" s="225"/>
      <c r="M4" s="223"/>
      <c r="N4" s="223"/>
    </row>
    <row r="5" spans="1:14" s="81" customFormat="1" ht="65.25" customHeight="1">
      <c r="A5" s="220"/>
      <c r="B5" s="241" t="s">
        <v>71</v>
      </c>
      <c r="C5" s="234"/>
      <c r="D5" s="86" t="s">
        <v>47</v>
      </c>
      <c r="E5" s="87" t="s">
        <v>48</v>
      </c>
      <c r="F5" s="86" t="s">
        <v>49</v>
      </c>
      <c r="G5" s="86" t="s">
        <v>54</v>
      </c>
      <c r="H5" s="86" t="s">
        <v>55</v>
      </c>
      <c r="I5" s="131" t="s">
        <v>50</v>
      </c>
      <c r="J5" s="225"/>
      <c r="K5" s="225"/>
      <c r="L5" s="225"/>
      <c r="M5" s="223"/>
      <c r="N5" s="223"/>
    </row>
    <row r="6" spans="1:14" s="81" customFormat="1" ht="85.5" customHeight="1">
      <c r="A6" s="221"/>
      <c r="B6" s="241"/>
      <c r="C6" s="235"/>
      <c r="D6" s="84" t="s">
        <v>43</v>
      </c>
      <c r="E6" s="84" t="s">
        <v>43</v>
      </c>
      <c r="F6" s="84" t="s">
        <v>43</v>
      </c>
      <c r="G6" s="84" t="s">
        <v>43</v>
      </c>
      <c r="H6" s="84" t="s">
        <v>43</v>
      </c>
      <c r="I6" s="88" t="s">
        <v>43</v>
      </c>
      <c r="J6" s="225"/>
      <c r="K6" s="225"/>
      <c r="L6" s="225"/>
      <c r="M6" s="224"/>
      <c r="N6" s="224"/>
    </row>
    <row r="7" spans="1:14" s="5" customFormat="1" ht="15.75">
      <c r="A7" s="22">
        <v>1</v>
      </c>
      <c r="B7" s="23" t="s">
        <v>0</v>
      </c>
      <c r="C7" s="101">
        <v>2</v>
      </c>
      <c r="D7" s="150">
        <v>5610</v>
      </c>
      <c r="E7" s="151">
        <v>1020</v>
      </c>
      <c r="F7" s="152">
        <v>2040</v>
      </c>
      <c r="G7" s="153"/>
      <c r="H7" s="153">
        <v>3060</v>
      </c>
      <c r="I7" s="24"/>
      <c r="J7" s="154">
        <v>1</v>
      </c>
      <c r="K7" s="155">
        <v>2.25</v>
      </c>
      <c r="L7" s="52">
        <f aca="true" t="shared" si="0" ref="L7:L45">ROUND((D7+E7+F7+G7+H7+I7)*J7*K7/1000*4/12,1)</f>
        <v>8.8</v>
      </c>
      <c r="M7" s="54"/>
      <c r="N7" s="52"/>
    </row>
    <row r="8" spans="1:14" s="5" customFormat="1" ht="15.75">
      <c r="A8" s="25">
        <v>2</v>
      </c>
      <c r="B8" s="23" t="s">
        <v>60</v>
      </c>
      <c r="C8" s="96">
        <v>3</v>
      </c>
      <c r="D8" s="24">
        <v>2625</v>
      </c>
      <c r="E8" s="153">
        <v>3675</v>
      </c>
      <c r="F8" s="152">
        <v>1575</v>
      </c>
      <c r="G8" s="153"/>
      <c r="H8" s="153">
        <v>5250</v>
      </c>
      <c r="I8" s="24">
        <v>1050</v>
      </c>
      <c r="J8" s="154">
        <v>1</v>
      </c>
      <c r="K8" s="155">
        <v>3.35</v>
      </c>
      <c r="L8" s="52">
        <f t="shared" si="0"/>
        <v>15.8</v>
      </c>
      <c r="M8" s="54"/>
      <c r="N8" s="52"/>
    </row>
    <row r="9" spans="1:14" s="5" customFormat="1" ht="15.75">
      <c r="A9" s="25">
        <v>3</v>
      </c>
      <c r="B9" s="23" t="s">
        <v>1</v>
      </c>
      <c r="C9" s="96">
        <v>2</v>
      </c>
      <c r="D9" s="24">
        <v>4200</v>
      </c>
      <c r="E9" s="153"/>
      <c r="F9" s="152">
        <v>1050</v>
      </c>
      <c r="G9" s="153">
        <v>2625</v>
      </c>
      <c r="H9" s="153">
        <v>3675</v>
      </c>
      <c r="I9" s="24">
        <v>2100</v>
      </c>
      <c r="J9" s="154">
        <v>1</v>
      </c>
      <c r="K9" s="155">
        <v>1.681</v>
      </c>
      <c r="L9" s="52">
        <f t="shared" si="0"/>
        <v>7.6</v>
      </c>
      <c r="M9" s="54"/>
      <c r="N9" s="52"/>
    </row>
    <row r="10" spans="1:14" s="5" customFormat="1" ht="15.75">
      <c r="A10" s="25">
        <v>4</v>
      </c>
      <c r="B10" s="23" t="s">
        <v>2</v>
      </c>
      <c r="C10" s="96">
        <v>6</v>
      </c>
      <c r="D10" s="156">
        <v>1050</v>
      </c>
      <c r="E10" s="157">
        <v>1050</v>
      </c>
      <c r="F10" s="158">
        <v>1575</v>
      </c>
      <c r="G10" s="157"/>
      <c r="H10" s="157">
        <v>1920</v>
      </c>
      <c r="I10" s="156">
        <v>720</v>
      </c>
      <c r="J10" s="154">
        <v>1</v>
      </c>
      <c r="K10" s="155">
        <v>5.57</v>
      </c>
      <c r="L10" s="52">
        <f t="shared" si="0"/>
        <v>11.7</v>
      </c>
      <c r="M10" s="54"/>
      <c r="N10" s="52"/>
    </row>
    <row r="11" spans="1:14" s="5" customFormat="1" ht="15.75">
      <c r="A11" s="25">
        <v>5</v>
      </c>
      <c r="B11" s="23" t="s">
        <v>59</v>
      </c>
      <c r="C11" s="96"/>
      <c r="D11" s="24"/>
      <c r="E11" s="153"/>
      <c r="F11" s="152"/>
      <c r="G11" s="153"/>
      <c r="H11" s="153"/>
      <c r="I11" s="24"/>
      <c r="J11" s="154">
        <v>1</v>
      </c>
      <c r="K11" s="155">
        <f>ROUND(C11/J11,3)</f>
        <v>0</v>
      </c>
      <c r="L11" s="52">
        <f t="shared" si="0"/>
        <v>0</v>
      </c>
      <c r="M11" s="54"/>
      <c r="N11" s="52"/>
    </row>
    <row r="12" spans="1:14" s="5" customFormat="1" ht="15.75">
      <c r="A12" s="25">
        <v>6</v>
      </c>
      <c r="B12" s="23" t="s">
        <v>3</v>
      </c>
      <c r="C12" s="96">
        <v>5</v>
      </c>
      <c r="D12" s="24">
        <v>3168</v>
      </c>
      <c r="E12" s="153">
        <v>864</v>
      </c>
      <c r="F12" s="152">
        <v>256</v>
      </c>
      <c r="G12" s="153"/>
      <c r="H12" s="153">
        <v>240</v>
      </c>
      <c r="I12" s="24">
        <v>960</v>
      </c>
      <c r="J12" s="154">
        <v>1</v>
      </c>
      <c r="K12" s="155">
        <v>5.2</v>
      </c>
      <c r="L12" s="52">
        <f t="shared" si="0"/>
        <v>9.5</v>
      </c>
      <c r="M12" s="54"/>
      <c r="N12" s="52"/>
    </row>
    <row r="13" spans="1:14" s="5" customFormat="1" ht="15.75" customHeight="1">
      <c r="A13" s="25">
        <v>7</v>
      </c>
      <c r="B13" s="23" t="s">
        <v>4</v>
      </c>
      <c r="C13" s="120">
        <v>2</v>
      </c>
      <c r="D13" s="24">
        <v>3675</v>
      </c>
      <c r="E13" s="153">
        <v>2100</v>
      </c>
      <c r="F13" s="152">
        <v>1050</v>
      </c>
      <c r="G13" s="153"/>
      <c r="H13" s="153">
        <v>4200</v>
      </c>
      <c r="I13" s="24">
        <v>3150</v>
      </c>
      <c r="J13" s="154">
        <v>1</v>
      </c>
      <c r="K13" s="155">
        <v>2.271</v>
      </c>
      <c r="L13" s="52">
        <f t="shared" si="0"/>
        <v>10.7</v>
      </c>
      <c r="M13" s="54"/>
      <c r="N13" s="52"/>
    </row>
    <row r="14" spans="1:14" s="28" customFormat="1" ht="15.75">
      <c r="A14" s="26">
        <v>8</v>
      </c>
      <c r="B14" s="27" t="s">
        <v>5</v>
      </c>
      <c r="C14" s="97">
        <v>6</v>
      </c>
      <c r="D14" s="24">
        <v>2480</v>
      </c>
      <c r="E14" s="153">
        <v>720</v>
      </c>
      <c r="F14" s="152">
        <v>1440</v>
      </c>
      <c r="G14" s="153"/>
      <c r="H14" s="153">
        <v>1888</v>
      </c>
      <c r="I14" s="24">
        <v>560</v>
      </c>
      <c r="J14" s="154">
        <v>1</v>
      </c>
      <c r="K14" s="155">
        <v>5.68</v>
      </c>
      <c r="L14" s="52">
        <f t="shared" si="0"/>
        <v>13.4</v>
      </c>
      <c r="M14" s="54"/>
      <c r="N14" s="52"/>
    </row>
    <row r="15" spans="1:14" s="5" customFormat="1" ht="15.75">
      <c r="A15" s="25">
        <v>9</v>
      </c>
      <c r="B15" s="23" t="s">
        <v>6</v>
      </c>
      <c r="C15" s="96"/>
      <c r="D15" s="24"/>
      <c r="E15" s="153"/>
      <c r="F15" s="152"/>
      <c r="G15" s="153"/>
      <c r="H15" s="153"/>
      <c r="I15" s="24"/>
      <c r="J15" s="154">
        <v>1</v>
      </c>
      <c r="K15" s="155">
        <f>ROUND(C15/J15,3)</f>
        <v>0</v>
      </c>
      <c r="L15" s="52">
        <f t="shared" si="0"/>
        <v>0</v>
      </c>
      <c r="M15" s="54"/>
      <c r="N15" s="52"/>
    </row>
    <row r="16" spans="1:14" s="5" customFormat="1" ht="15.75">
      <c r="A16" s="26">
        <v>10</v>
      </c>
      <c r="B16" s="30" t="s">
        <v>7</v>
      </c>
      <c r="C16" s="98">
        <v>3</v>
      </c>
      <c r="D16" s="24">
        <v>2550</v>
      </c>
      <c r="E16" s="153">
        <v>2040</v>
      </c>
      <c r="F16" s="152"/>
      <c r="G16" s="153"/>
      <c r="H16" s="153">
        <v>1530</v>
      </c>
      <c r="I16" s="24">
        <v>3060</v>
      </c>
      <c r="J16" s="154">
        <v>1</v>
      </c>
      <c r="K16" s="155">
        <v>3.315</v>
      </c>
      <c r="L16" s="52">
        <f t="shared" si="0"/>
        <v>10.1</v>
      </c>
      <c r="M16" s="54"/>
      <c r="N16" s="52"/>
    </row>
    <row r="17" spans="1:14" s="5" customFormat="1" ht="15.75">
      <c r="A17" s="25">
        <v>11</v>
      </c>
      <c r="B17" s="30" t="s">
        <v>8</v>
      </c>
      <c r="C17" s="98">
        <v>1</v>
      </c>
      <c r="D17" s="24">
        <v>4725</v>
      </c>
      <c r="E17" s="153">
        <v>4725</v>
      </c>
      <c r="F17" s="152">
        <v>2100</v>
      </c>
      <c r="G17" s="153"/>
      <c r="H17" s="153">
        <v>18450</v>
      </c>
      <c r="I17" s="24">
        <v>2100</v>
      </c>
      <c r="J17" s="154">
        <v>1</v>
      </c>
      <c r="K17" s="155">
        <v>0.906</v>
      </c>
      <c r="L17" s="52">
        <f t="shared" si="0"/>
        <v>9.7</v>
      </c>
      <c r="M17" s="54"/>
      <c r="N17" s="52"/>
    </row>
    <row r="18" spans="1:14" s="5" customFormat="1" ht="15.75">
      <c r="A18" s="26">
        <v>12</v>
      </c>
      <c r="B18" s="30" t="s">
        <v>9</v>
      </c>
      <c r="C18" s="98">
        <v>1</v>
      </c>
      <c r="D18" s="24">
        <v>13260</v>
      </c>
      <c r="E18" s="153">
        <v>3150</v>
      </c>
      <c r="F18" s="152">
        <v>3150</v>
      </c>
      <c r="G18" s="153"/>
      <c r="H18" s="153">
        <v>4200</v>
      </c>
      <c r="I18" s="24">
        <v>8120</v>
      </c>
      <c r="J18" s="154">
        <v>1</v>
      </c>
      <c r="K18" s="155">
        <v>1.192</v>
      </c>
      <c r="L18" s="52">
        <f t="shared" si="0"/>
        <v>12.7</v>
      </c>
      <c r="M18" s="54"/>
      <c r="N18" s="52"/>
    </row>
    <row r="19" spans="1:14" s="5" customFormat="1" ht="15.75">
      <c r="A19" s="25">
        <v>13</v>
      </c>
      <c r="B19" s="30" t="s">
        <v>10</v>
      </c>
      <c r="C19" s="98">
        <v>3</v>
      </c>
      <c r="D19" s="24">
        <v>4200</v>
      </c>
      <c r="E19" s="153">
        <v>4200</v>
      </c>
      <c r="F19" s="152">
        <v>1050</v>
      </c>
      <c r="G19" s="153"/>
      <c r="H19" s="153">
        <v>5530</v>
      </c>
      <c r="I19" s="24">
        <v>1050</v>
      </c>
      <c r="J19" s="154">
        <v>1</v>
      </c>
      <c r="K19" s="155">
        <v>2.93</v>
      </c>
      <c r="L19" s="52">
        <f t="shared" si="0"/>
        <v>15.7</v>
      </c>
      <c r="M19" s="54"/>
      <c r="N19" s="52"/>
    </row>
    <row r="20" spans="1:14" s="5" customFormat="1" ht="19.5" customHeight="1">
      <c r="A20" s="26">
        <v>14</v>
      </c>
      <c r="B20" s="30" t="s">
        <v>11</v>
      </c>
      <c r="C20" s="98">
        <v>4</v>
      </c>
      <c r="D20" s="24">
        <v>1050</v>
      </c>
      <c r="E20" s="153"/>
      <c r="F20" s="152">
        <v>1050</v>
      </c>
      <c r="G20" s="153"/>
      <c r="H20" s="153">
        <v>1575</v>
      </c>
      <c r="I20" s="24">
        <v>1050</v>
      </c>
      <c r="J20" s="154">
        <v>1</v>
      </c>
      <c r="K20" s="155">
        <v>4.38</v>
      </c>
      <c r="L20" s="52">
        <f t="shared" si="0"/>
        <v>6.9</v>
      </c>
      <c r="M20" s="54"/>
      <c r="N20" s="52"/>
    </row>
    <row r="21" spans="1:14" s="5" customFormat="1" ht="15.75">
      <c r="A21" s="25">
        <v>15</v>
      </c>
      <c r="B21" s="30" t="s">
        <v>12</v>
      </c>
      <c r="C21" s="98">
        <v>2</v>
      </c>
      <c r="D21" s="24">
        <v>6355</v>
      </c>
      <c r="E21" s="153">
        <v>2975</v>
      </c>
      <c r="F21" s="152">
        <v>2800</v>
      </c>
      <c r="G21" s="153"/>
      <c r="H21" s="153">
        <v>3675</v>
      </c>
      <c r="I21" s="24">
        <v>1400</v>
      </c>
      <c r="J21" s="154">
        <v>1</v>
      </c>
      <c r="K21" s="155">
        <v>2.435</v>
      </c>
      <c r="L21" s="52">
        <f t="shared" si="0"/>
        <v>14</v>
      </c>
      <c r="M21" s="54"/>
      <c r="N21" s="52"/>
    </row>
    <row r="22" spans="1:14" s="34" customFormat="1" ht="15.75" customHeight="1">
      <c r="A22" s="26">
        <v>16</v>
      </c>
      <c r="B22" s="32" t="s">
        <v>13</v>
      </c>
      <c r="C22" s="99"/>
      <c r="D22" s="33"/>
      <c r="E22" s="33"/>
      <c r="F22" s="33"/>
      <c r="G22" s="33"/>
      <c r="H22" s="33"/>
      <c r="I22" s="33"/>
      <c r="J22" s="154">
        <v>1</v>
      </c>
      <c r="K22" s="155">
        <f>ROUND(C22/J22,3)</f>
        <v>0</v>
      </c>
      <c r="L22" s="52">
        <f t="shared" si="0"/>
        <v>0</v>
      </c>
      <c r="M22" s="54"/>
      <c r="N22" s="52"/>
    </row>
    <row r="23" spans="1:14" s="37" customFormat="1" ht="19.5" customHeight="1">
      <c r="A23" s="25">
        <v>17</v>
      </c>
      <c r="B23" s="32" t="s">
        <v>14</v>
      </c>
      <c r="C23" s="99">
        <v>2</v>
      </c>
      <c r="D23" s="35">
        <v>2040</v>
      </c>
      <c r="E23" s="159">
        <v>525</v>
      </c>
      <c r="F23" s="36">
        <v>1515</v>
      </c>
      <c r="G23" s="159"/>
      <c r="H23" s="159">
        <v>2010</v>
      </c>
      <c r="I23" s="35">
        <v>510</v>
      </c>
      <c r="J23" s="154">
        <v>1</v>
      </c>
      <c r="K23" s="155">
        <v>2.41</v>
      </c>
      <c r="L23" s="52">
        <f t="shared" si="0"/>
        <v>5.3</v>
      </c>
      <c r="M23" s="54"/>
      <c r="N23" s="52"/>
    </row>
    <row r="24" spans="1:14" s="5" customFormat="1" ht="15.75">
      <c r="A24" s="26">
        <v>18</v>
      </c>
      <c r="B24" s="30" t="s">
        <v>15</v>
      </c>
      <c r="C24" s="98">
        <v>1</v>
      </c>
      <c r="D24" s="24">
        <v>1680</v>
      </c>
      <c r="E24" s="153"/>
      <c r="F24" s="152">
        <v>5985</v>
      </c>
      <c r="G24" s="153"/>
      <c r="H24" s="153">
        <v>3220</v>
      </c>
      <c r="I24" s="24">
        <v>1540</v>
      </c>
      <c r="J24" s="154">
        <v>1</v>
      </c>
      <c r="K24" s="155">
        <v>1.243</v>
      </c>
      <c r="L24" s="52">
        <f t="shared" si="0"/>
        <v>5.1</v>
      </c>
      <c r="M24" s="54"/>
      <c r="N24" s="52"/>
    </row>
    <row r="25" spans="1:14" s="34" customFormat="1" ht="21" customHeight="1">
      <c r="A25" s="25">
        <v>19</v>
      </c>
      <c r="B25" s="32" t="s">
        <v>16</v>
      </c>
      <c r="C25" s="99">
        <v>6</v>
      </c>
      <c r="D25" s="24"/>
      <c r="E25" s="153">
        <v>1575</v>
      </c>
      <c r="F25" s="152"/>
      <c r="G25" s="153"/>
      <c r="H25" s="153">
        <v>2100</v>
      </c>
      <c r="I25" s="24">
        <v>2625</v>
      </c>
      <c r="J25" s="154">
        <v>1</v>
      </c>
      <c r="K25" s="155">
        <v>6.285</v>
      </c>
      <c r="L25" s="52">
        <f t="shared" si="0"/>
        <v>13.2</v>
      </c>
      <c r="M25" s="54"/>
      <c r="N25" s="52"/>
    </row>
    <row r="26" spans="1:14" s="5" customFormat="1" ht="15.75">
      <c r="A26" s="26">
        <v>20</v>
      </c>
      <c r="B26" s="30" t="s">
        <v>17</v>
      </c>
      <c r="C26" s="98">
        <v>6</v>
      </c>
      <c r="D26" s="24">
        <v>1575</v>
      </c>
      <c r="E26" s="153">
        <v>525</v>
      </c>
      <c r="F26" s="152"/>
      <c r="G26" s="153"/>
      <c r="H26" s="153">
        <v>1575</v>
      </c>
      <c r="I26" s="24">
        <v>1050</v>
      </c>
      <c r="J26" s="154">
        <v>1</v>
      </c>
      <c r="K26" s="155">
        <v>6.28</v>
      </c>
      <c r="L26" s="52">
        <f t="shared" si="0"/>
        <v>9.9</v>
      </c>
      <c r="M26" s="54"/>
      <c r="N26" s="52"/>
    </row>
    <row r="27" spans="1:14" s="5" customFormat="1" ht="15.75">
      <c r="A27" s="25">
        <v>21</v>
      </c>
      <c r="B27" s="30" t="s">
        <v>18</v>
      </c>
      <c r="C27" s="98">
        <v>5</v>
      </c>
      <c r="D27" s="24">
        <v>4725</v>
      </c>
      <c r="E27" s="153"/>
      <c r="F27" s="152"/>
      <c r="G27" s="153"/>
      <c r="H27" s="153"/>
      <c r="I27" s="24"/>
      <c r="J27" s="154">
        <v>1</v>
      </c>
      <c r="K27" s="155">
        <v>5.1</v>
      </c>
      <c r="L27" s="52">
        <f t="shared" si="0"/>
        <v>8</v>
      </c>
      <c r="M27" s="54"/>
      <c r="N27" s="52"/>
    </row>
    <row r="28" spans="1:14" s="37" customFormat="1" ht="15" customHeight="1">
      <c r="A28" s="26">
        <v>22</v>
      </c>
      <c r="B28" s="32" t="s">
        <v>19</v>
      </c>
      <c r="C28" s="99">
        <v>8</v>
      </c>
      <c r="D28" s="35">
        <v>525</v>
      </c>
      <c r="E28" s="159">
        <v>1050</v>
      </c>
      <c r="F28" s="36">
        <v>525</v>
      </c>
      <c r="G28" s="159"/>
      <c r="H28" s="159">
        <v>1050</v>
      </c>
      <c r="I28" s="35">
        <v>1575</v>
      </c>
      <c r="J28" s="154">
        <v>1</v>
      </c>
      <c r="K28" s="155">
        <v>7.6</v>
      </c>
      <c r="L28" s="52">
        <f t="shared" si="0"/>
        <v>12</v>
      </c>
      <c r="M28" s="54"/>
      <c r="N28" s="52"/>
    </row>
    <row r="29" spans="1:14" s="34" customFormat="1" ht="18.75" customHeight="1">
      <c r="A29" s="25">
        <v>23</v>
      </c>
      <c r="B29" s="32" t="s">
        <v>20</v>
      </c>
      <c r="C29" s="99">
        <v>3</v>
      </c>
      <c r="D29" s="24">
        <v>4235</v>
      </c>
      <c r="E29" s="153">
        <v>1050</v>
      </c>
      <c r="F29" s="152">
        <v>910</v>
      </c>
      <c r="G29" s="153"/>
      <c r="H29" s="153">
        <v>1750</v>
      </c>
      <c r="I29" s="24">
        <v>980</v>
      </c>
      <c r="J29" s="154">
        <v>1</v>
      </c>
      <c r="K29" s="155">
        <v>2.78</v>
      </c>
      <c r="L29" s="52">
        <f t="shared" si="0"/>
        <v>8.3</v>
      </c>
      <c r="M29" s="54"/>
      <c r="N29" s="52"/>
    </row>
    <row r="30" spans="1:14" s="5" customFormat="1" ht="15.75">
      <c r="A30" s="26">
        <v>24</v>
      </c>
      <c r="B30" s="30" t="s">
        <v>21</v>
      </c>
      <c r="C30" s="98">
        <v>4</v>
      </c>
      <c r="D30" s="24">
        <v>1260</v>
      </c>
      <c r="E30" s="153">
        <v>315</v>
      </c>
      <c r="F30" s="152">
        <v>1470</v>
      </c>
      <c r="G30" s="153"/>
      <c r="H30" s="153">
        <v>1050</v>
      </c>
      <c r="I30" s="24">
        <v>245</v>
      </c>
      <c r="J30" s="154">
        <v>1</v>
      </c>
      <c r="K30" s="155">
        <v>4.43</v>
      </c>
      <c r="L30" s="52">
        <f t="shared" si="0"/>
        <v>6.4</v>
      </c>
      <c r="M30" s="54"/>
      <c r="N30" s="52"/>
    </row>
    <row r="31" spans="1:14" s="5" customFormat="1" ht="15.75">
      <c r="A31" s="25">
        <v>25</v>
      </c>
      <c r="B31" s="30" t="s">
        <v>22</v>
      </c>
      <c r="C31" s="98">
        <v>6</v>
      </c>
      <c r="D31" s="24">
        <v>1575</v>
      </c>
      <c r="E31" s="153"/>
      <c r="F31" s="152">
        <v>1575</v>
      </c>
      <c r="G31" s="153"/>
      <c r="H31" s="153">
        <v>1575</v>
      </c>
      <c r="I31" s="24"/>
      <c r="J31" s="154">
        <v>1</v>
      </c>
      <c r="K31" s="155">
        <v>5.88</v>
      </c>
      <c r="L31" s="52">
        <f t="shared" si="0"/>
        <v>9.3</v>
      </c>
      <c r="M31" s="54"/>
      <c r="N31" s="52"/>
    </row>
    <row r="32" spans="1:14" s="5" customFormat="1" ht="15.75">
      <c r="A32" s="26">
        <v>26</v>
      </c>
      <c r="B32" s="30" t="s">
        <v>23</v>
      </c>
      <c r="C32" s="98">
        <v>5</v>
      </c>
      <c r="D32" s="160">
        <v>1656</v>
      </c>
      <c r="E32" s="153">
        <v>864</v>
      </c>
      <c r="F32" s="152">
        <v>1224</v>
      </c>
      <c r="G32" s="153"/>
      <c r="H32" s="153">
        <v>540</v>
      </c>
      <c r="I32" s="24">
        <v>1944</v>
      </c>
      <c r="J32" s="154">
        <v>1</v>
      </c>
      <c r="K32" s="155">
        <v>5.41</v>
      </c>
      <c r="L32" s="52">
        <f t="shared" si="0"/>
        <v>11.2</v>
      </c>
      <c r="M32" s="54"/>
      <c r="N32" s="52"/>
    </row>
    <row r="33" spans="1:14" s="5" customFormat="1" ht="19.5" customHeight="1">
      <c r="A33" s="25">
        <v>27</v>
      </c>
      <c r="B33" s="30" t="s">
        <v>24</v>
      </c>
      <c r="C33" s="98">
        <v>6</v>
      </c>
      <c r="D33" s="24">
        <v>525</v>
      </c>
      <c r="E33" s="153">
        <v>525</v>
      </c>
      <c r="F33" s="152">
        <v>1050</v>
      </c>
      <c r="G33" s="153"/>
      <c r="H33" s="153">
        <v>1575</v>
      </c>
      <c r="I33" s="24">
        <v>1050</v>
      </c>
      <c r="J33" s="154">
        <v>1</v>
      </c>
      <c r="K33" s="155">
        <v>6.25</v>
      </c>
      <c r="L33" s="52">
        <f t="shared" si="0"/>
        <v>9.8</v>
      </c>
      <c r="M33" s="54"/>
      <c r="N33" s="52"/>
    </row>
    <row r="34" spans="1:14" s="5" customFormat="1" ht="18" customHeight="1">
      <c r="A34" s="26">
        <v>28</v>
      </c>
      <c r="B34" s="30" t="s">
        <v>25</v>
      </c>
      <c r="C34" s="98">
        <v>17</v>
      </c>
      <c r="D34" s="24">
        <v>1050</v>
      </c>
      <c r="E34" s="153"/>
      <c r="F34" s="152">
        <v>525</v>
      </c>
      <c r="G34" s="153"/>
      <c r="H34" s="153"/>
      <c r="I34" s="24"/>
      <c r="J34" s="154">
        <v>1</v>
      </c>
      <c r="K34" s="155">
        <v>17.1</v>
      </c>
      <c r="L34" s="52">
        <f t="shared" si="0"/>
        <v>9</v>
      </c>
      <c r="M34" s="54"/>
      <c r="N34" s="52"/>
    </row>
    <row r="35" spans="1:14" s="37" customFormat="1" ht="18.75" customHeight="1">
      <c r="A35" s="25">
        <v>29</v>
      </c>
      <c r="B35" s="32" t="s">
        <v>26</v>
      </c>
      <c r="C35" s="99">
        <v>3</v>
      </c>
      <c r="D35" s="35">
        <v>525</v>
      </c>
      <c r="E35" s="159">
        <v>700</v>
      </c>
      <c r="F35" s="36">
        <v>9450</v>
      </c>
      <c r="G35" s="159"/>
      <c r="H35" s="159">
        <v>5600</v>
      </c>
      <c r="I35" s="35">
        <v>2100</v>
      </c>
      <c r="J35" s="154">
        <v>1</v>
      </c>
      <c r="K35" s="155">
        <v>3.15</v>
      </c>
      <c r="L35" s="52">
        <f t="shared" si="0"/>
        <v>19.3</v>
      </c>
      <c r="M35" s="54"/>
      <c r="N35" s="52"/>
    </row>
    <row r="36" spans="1:14" s="5" customFormat="1" ht="24" customHeight="1">
      <c r="A36" s="26">
        <v>30</v>
      </c>
      <c r="B36" s="30" t="s">
        <v>27</v>
      </c>
      <c r="C36" s="98">
        <v>5</v>
      </c>
      <c r="D36" s="24">
        <v>525</v>
      </c>
      <c r="E36" s="24"/>
      <c r="F36" s="152">
        <v>2100</v>
      </c>
      <c r="G36" s="159"/>
      <c r="H36" s="153">
        <v>2170</v>
      </c>
      <c r="I36" s="24"/>
      <c r="J36" s="154">
        <v>1</v>
      </c>
      <c r="K36" s="155">
        <v>4.53</v>
      </c>
      <c r="L36" s="52">
        <f t="shared" si="0"/>
        <v>7.2</v>
      </c>
      <c r="M36" s="54"/>
      <c r="N36" s="52"/>
    </row>
    <row r="37" spans="1:14" s="5" customFormat="1" ht="15.75">
      <c r="A37" s="25">
        <v>31</v>
      </c>
      <c r="B37" s="30" t="s">
        <v>28</v>
      </c>
      <c r="C37" s="98">
        <v>7</v>
      </c>
      <c r="D37" s="24">
        <v>1050</v>
      </c>
      <c r="E37" s="153">
        <v>525</v>
      </c>
      <c r="F37" s="152">
        <v>525</v>
      </c>
      <c r="G37" s="153"/>
      <c r="H37" s="153">
        <v>525</v>
      </c>
      <c r="I37" s="24">
        <v>2100</v>
      </c>
      <c r="J37" s="154">
        <v>1</v>
      </c>
      <c r="K37" s="155">
        <v>7.39</v>
      </c>
      <c r="L37" s="52">
        <f t="shared" si="0"/>
        <v>11.6</v>
      </c>
      <c r="M37" s="54"/>
      <c r="N37" s="52"/>
    </row>
    <row r="38" spans="1:14" s="5" customFormat="1" ht="15.75">
      <c r="A38" s="26">
        <v>32</v>
      </c>
      <c r="B38" s="30" t="s">
        <v>29</v>
      </c>
      <c r="C38" s="98">
        <v>7</v>
      </c>
      <c r="D38" s="24">
        <v>525</v>
      </c>
      <c r="E38" s="24"/>
      <c r="F38" s="24">
        <v>1050</v>
      </c>
      <c r="G38" s="24"/>
      <c r="H38" s="24">
        <v>2625</v>
      </c>
      <c r="I38" s="24">
        <v>525</v>
      </c>
      <c r="J38" s="154">
        <v>1</v>
      </c>
      <c r="K38" s="155">
        <v>6.81</v>
      </c>
      <c r="L38" s="52">
        <f t="shared" si="0"/>
        <v>10.7</v>
      </c>
      <c r="M38" s="54"/>
      <c r="N38" s="52"/>
    </row>
    <row r="39" spans="1:14" s="5" customFormat="1" ht="15.75">
      <c r="A39" s="25">
        <v>33</v>
      </c>
      <c r="B39" s="30" t="s">
        <v>30</v>
      </c>
      <c r="C39" s="98"/>
      <c r="D39" s="161"/>
      <c r="E39" s="161"/>
      <c r="F39" s="161"/>
      <c r="G39" s="161"/>
      <c r="H39" s="161"/>
      <c r="I39" s="161"/>
      <c r="J39" s="154">
        <v>1</v>
      </c>
      <c r="K39" s="155">
        <f>ROUND(C39/J39,3)</f>
        <v>0</v>
      </c>
      <c r="L39" s="52">
        <f t="shared" si="0"/>
        <v>0</v>
      </c>
      <c r="M39" s="54"/>
      <c r="N39" s="52"/>
    </row>
    <row r="40" spans="1:14" s="5" customFormat="1" ht="15.75">
      <c r="A40" s="26">
        <v>34</v>
      </c>
      <c r="B40" s="30" t="s">
        <v>31</v>
      </c>
      <c r="C40" s="98">
        <v>3</v>
      </c>
      <c r="D40" s="24">
        <v>4655</v>
      </c>
      <c r="E40" s="153"/>
      <c r="F40" s="152"/>
      <c r="G40" s="153"/>
      <c r="H40" s="153">
        <v>4130</v>
      </c>
      <c r="I40" s="24">
        <v>3360</v>
      </c>
      <c r="J40" s="154">
        <v>1</v>
      </c>
      <c r="K40" s="155">
        <v>3.16</v>
      </c>
      <c r="L40" s="52">
        <f t="shared" si="0"/>
        <v>12.8</v>
      </c>
      <c r="M40" s="54"/>
      <c r="N40" s="52"/>
    </row>
    <row r="41" spans="1:14" s="34" customFormat="1" ht="22.5" customHeight="1">
      <c r="A41" s="25">
        <v>35</v>
      </c>
      <c r="B41" s="32" t="s">
        <v>32</v>
      </c>
      <c r="C41" s="99">
        <v>4</v>
      </c>
      <c r="D41" s="24">
        <v>3850</v>
      </c>
      <c r="E41" s="153">
        <v>525</v>
      </c>
      <c r="F41" s="152">
        <v>1575</v>
      </c>
      <c r="G41" s="153">
        <v>525</v>
      </c>
      <c r="H41" s="153">
        <v>4200</v>
      </c>
      <c r="I41" s="24">
        <v>980</v>
      </c>
      <c r="J41" s="154">
        <v>1</v>
      </c>
      <c r="K41" s="155">
        <v>3.715</v>
      </c>
      <c r="L41" s="52">
        <f t="shared" si="0"/>
        <v>14.4</v>
      </c>
      <c r="M41" s="54"/>
      <c r="N41" s="52"/>
    </row>
    <row r="42" spans="1:14" s="5" customFormat="1" ht="21.75" customHeight="1">
      <c r="A42" s="26">
        <v>36</v>
      </c>
      <c r="B42" s="30" t="s">
        <v>33</v>
      </c>
      <c r="C42" s="98">
        <v>2</v>
      </c>
      <c r="D42" s="24">
        <v>510</v>
      </c>
      <c r="E42" s="153">
        <v>1020</v>
      </c>
      <c r="F42" s="152">
        <v>1020</v>
      </c>
      <c r="G42" s="153">
        <v>510</v>
      </c>
      <c r="H42" s="153">
        <v>4590</v>
      </c>
      <c r="I42" s="24">
        <v>1530</v>
      </c>
      <c r="J42" s="154">
        <v>1</v>
      </c>
      <c r="K42" s="155">
        <v>1.53</v>
      </c>
      <c r="L42" s="52">
        <f t="shared" si="0"/>
        <v>4.7</v>
      </c>
      <c r="M42" s="54"/>
      <c r="N42" s="52"/>
    </row>
    <row r="43" spans="1:14" s="34" customFormat="1" ht="21" customHeight="1">
      <c r="A43" s="25">
        <v>37</v>
      </c>
      <c r="B43" s="32" t="s">
        <v>34</v>
      </c>
      <c r="C43" s="99">
        <v>2</v>
      </c>
      <c r="D43" s="24">
        <v>540</v>
      </c>
      <c r="E43" s="153">
        <v>370</v>
      </c>
      <c r="F43" s="152"/>
      <c r="G43" s="153">
        <v>2700</v>
      </c>
      <c r="H43" s="153">
        <v>740</v>
      </c>
      <c r="I43" s="24">
        <v>1700</v>
      </c>
      <c r="J43" s="154">
        <v>1</v>
      </c>
      <c r="K43" s="155">
        <v>1.88</v>
      </c>
      <c r="L43" s="52">
        <f t="shared" si="0"/>
        <v>3.8</v>
      </c>
      <c r="M43" s="54"/>
      <c r="N43" s="52"/>
    </row>
    <row r="44" spans="1:14" s="34" customFormat="1" ht="15.75">
      <c r="A44" s="26">
        <v>38</v>
      </c>
      <c r="B44" s="32" t="s">
        <v>35</v>
      </c>
      <c r="C44" s="99">
        <v>5</v>
      </c>
      <c r="D44" s="38">
        <v>1575</v>
      </c>
      <c r="E44" s="162">
        <v>1575</v>
      </c>
      <c r="F44" s="163"/>
      <c r="G44" s="162"/>
      <c r="H44" s="162">
        <v>1575</v>
      </c>
      <c r="I44" s="38"/>
      <c r="J44" s="154">
        <v>1</v>
      </c>
      <c r="K44" s="155">
        <v>4.72</v>
      </c>
      <c r="L44" s="52">
        <f t="shared" si="0"/>
        <v>7.4</v>
      </c>
      <c r="M44" s="54"/>
      <c r="N44" s="52"/>
    </row>
    <row r="45" spans="1:14" s="5" customFormat="1" ht="16.5" thickBot="1">
      <c r="A45" s="25">
        <v>39</v>
      </c>
      <c r="B45" s="39" t="s">
        <v>36</v>
      </c>
      <c r="C45" s="29">
        <v>3</v>
      </c>
      <c r="D45" s="162"/>
      <c r="E45" s="162">
        <v>525</v>
      </c>
      <c r="F45" s="162">
        <v>1400</v>
      </c>
      <c r="G45" s="162">
        <v>1050</v>
      </c>
      <c r="H45" s="162">
        <v>7420</v>
      </c>
      <c r="I45" s="162"/>
      <c r="J45" s="154">
        <v>1</v>
      </c>
      <c r="K45" s="155">
        <v>2.96</v>
      </c>
      <c r="L45" s="52">
        <f t="shared" si="0"/>
        <v>10.3</v>
      </c>
      <c r="M45" s="54"/>
      <c r="N45" s="52"/>
    </row>
    <row r="46" spans="1:14" s="34" customFormat="1" ht="36" customHeight="1" thickBot="1">
      <c r="A46" s="46"/>
      <c r="B46" s="78" t="s">
        <v>75</v>
      </c>
      <c r="C46" s="121"/>
      <c r="D46" s="90">
        <f aca="true" t="shared" si="1" ref="D46:I46">SUM(D7:D45)</f>
        <v>89549</v>
      </c>
      <c r="E46" s="90">
        <f t="shared" si="1"/>
        <v>38188</v>
      </c>
      <c r="F46" s="90">
        <f t="shared" si="1"/>
        <v>51035</v>
      </c>
      <c r="G46" s="90">
        <f t="shared" si="1"/>
        <v>7410</v>
      </c>
      <c r="H46" s="90">
        <f t="shared" si="1"/>
        <v>105213</v>
      </c>
      <c r="I46" s="115">
        <f t="shared" si="1"/>
        <v>49134</v>
      </c>
      <c r="J46" s="100"/>
      <c r="K46" s="100"/>
      <c r="L46" s="52">
        <f>SUM(L7:L45)</f>
        <v>356.3</v>
      </c>
      <c r="M46" s="52"/>
      <c r="N46" s="52"/>
    </row>
    <row r="47" spans="1:13" s="5" customFormat="1" ht="18" customHeight="1">
      <c r="A47" s="6"/>
      <c r="B47" s="7"/>
      <c r="C47" s="13"/>
      <c r="L47" s="69"/>
      <c r="M47" s="62"/>
    </row>
    <row r="48" spans="1:13" s="5" customFormat="1" ht="15.75">
      <c r="A48" s="9"/>
      <c r="B48" s="10"/>
      <c r="C48" s="10"/>
      <c r="D48" s="21"/>
      <c r="M48" s="21"/>
    </row>
    <row r="49" spans="1:13" s="5" customFormat="1" ht="15.75">
      <c r="A49" s="9"/>
      <c r="B49" s="10"/>
      <c r="C49" s="10"/>
      <c r="M49" s="62"/>
    </row>
    <row r="50" spans="1:13" s="5" customFormat="1" ht="15.75">
      <c r="A50" s="9"/>
      <c r="B50" s="10"/>
      <c r="C50" s="10"/>
      <c r="M50" s="62"/>
    </row>
    <row r="51" spans="1:13" s="5" customFormat="1" ht="15.75">
      <c r="A51" s="9"/>
      <c r="B51" s="10"/>
      <c r="C51" s="10"/>
      <c r="M51" s="62"/>
    </row>
    <row r="52" spans="1:13" s="5" customFormat="1" ht="15.75">
      <c r="A52" s="9"/>
      <c r="B52" s="12"/>
      <c r="C52" s="12"/>
      <c r="M52" s="62"/>
    </row>
    <row r="53" spans="1:13" s="5" customFormat="1" ht="15.75">
      <c r="A53" s="9"/>
      <c r="B53" s="12"/>
      <c r="C53" s="12"/>
      <c r="M53" s="62"/>
    </row>
    <row r="54" spans="1:13" s="5" customFormat="1" ht="16.5" customHeight="1">
      <c r="A54" s="9"/>
      <c r="B54" s="10"/>
      <c r="C54" s="10"/>
      <c r="M54" s="62"/>
    </row>
    <row r="55" spans="1:13" s="5" customFormat="1" ht="15.75">
      <c r="A55" s="9"/>
      <c r="B55" s="10"/>
      <c r="C55" s="10"/>
      <c r="M55" s="62"/>
    </row>
    <row r="56" spans="1:13" s="5" customFormat="1" ht="15.75">
      <c r="A56" s="9"/>
      <c r="B56" s="10"/>
      <c r="C56" s="10"/>
      <c r="M56" s="62"/>
    </row>
    <row r="57" spans="1:13" s="5" customFormat="1" ht="15.75">
      <c r="A57" s="9"/>
      <c r="B57" s="10"/>
      <c r="C57" s="10"/>
      <c r="M57" s="62"/>
    </row>
    <row r="58" spans="1:13" s="5" customFormat="1" ht="15.75">
      <c r="A58" s="9"/>
      <c r="B58" s="10"/>
      <c r="C58" s="10"/>
      <c r="M58" s="62"/>
    </row>
    <row r="59" spans="1:13" s="5" customFormat="1" ht="15.75">
      <c r="A59" s="9"/>
      <c r="B59" s="10"/>
      <c r="C59" s="10"/>
      <c r="M59" s="62"/>
    </row>
    <row r="60" spans="1:13" s="5" customFormat="1" ht="15.75">
      <c r="A60" s="9"/>
      <c r="B60" s="13"/>
      <c r="C60" s="13"/>
      <c r="M60" s="62"/>
    </row>
    <row r="61" spans="1:13" s="15" customFormat="1" ht="16.5" customHeight="1">
      <c r="A61" s="242"/>
      <c r="B61" s="242"/>
      <c r="C61" s="126"/>
      <c r="M61" s="64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5.75">
      <c r="A65" s="9"/>
      <c r="B65" s="12"/>
      <c r="C65" s="12"/>
    </row>
    <row r="66" spans="1:3" ht="18" customHeight="1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2"/>
      <c r="C71" s="12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9"/>
      <c r="B105" s="10"/>
      <c r="C105" s="10"/>
    </row>
    <row r="106" spans="1:3" ht="15.75">
      <c r="A106" s="17"/>
      <c r="B106" s="18"/>
      <c r="C106" s="18"/>
    </row>
    <row r="107" spans="1:3" ht="18.75">
      <c r="A107" s="19"/>
      <c r="B107" s="19"/>
      <c r="C107" s="19"/>
    </row>
    <row r="108" spans="1:3" ht="12.75">
      <c r="A108" s="17"/>
      <c r="B108" s="17"/>
      <c r="C108" s="17"/>
    </row>
  </sheetData>
  <sheetProtection/>
  <mergeCells count="13">
    <mergeCell ref="J2:J6"/>
    <mergeCell ref="K2:K6"/>
    <mergeCell ref="L2:L6"/>
    <mergeCell ref="D4:I4"/>
    <mergeCell ref="A61:B61"/>
    <mergeCell ref="C2:C6"/>
    <mergeCell ref="N3:N6"/>
    <mergeCell ref="A1:F1"/>
    <mergeCell ref="A2:A6"/>
    <mergeCell ref="B2:B4"/>
    <mergeCell ref="B5:B6"/>
    <mergeCell ref="D2:I3"/>
    <mergeCell ref="M3:M6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view="pageBreakPreview" zoomScale="71" zoomScaleNormal="74" zoomScaleSheetLayoutView="7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" sqref="G2:G6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7.28125" style="3" customWidth="1"/>
    <col min="4" max="4" width="23.28125" style="16" customWidth="1"/>
    <col min="5" max="6" width="21.421875" style="16" customWidth="1"/>
    <col min="7" max="7" width="26.421875" style="16" customWidth="1"/>
    <col min="8" max="16384" width="9.140625" style="16" customWidth="1"/>
  </cols>
  <sheetData>
    <row r="1" spans="1:7" s="5" customFormat="1" ht="18.75">
      <c r="A1" s="236"/>
      <c r="B1" s="236"/>
      <c r="C1" s="123"/>
      <c r="G1" s="5" t="s">
        <v>87</v>
      </c>
    </row>
    <row r="2" spans="1:7" s="81" customFormat="1" ht="15.75" customHeight="1">
      <c r="A2" s="254" t="s">
        <v>76</v>
      </c>
      <c r="B2" s="222" t="s">
        <v>72</v>
      </c>
      <c r="C2" s="233" t="s">
        <v>80</v>
      </c>
      <c r="D2" s="241" t="s">
        <v>77</v>
      </c>
      <c r="E2" s="249" t="s">
        <v>78</v>
      </c>
      <c r="F2" s="249" t="s">
        <v>79</v>
      </c>
      <c r="G2" s="249" t="s">
        <v>83</v>
      </c>
    </row>
    <row r="3" spans="1:7" s="81" customFormat="1" ht="51.75" customHeight="1">
      <c r="A3" s="254"/>
      <c r="B3" s="223"/>
      <c r="C3" s="234"/>
      <c r="D3" s="241"/>
      <c r="E3" s="250"/>
      <c r="F3" s="250"/>
      <c r="G3" s="250"/>
    </row>
    <row r="4" spans="1:7" s="81" customFormat="1" ht="102.75" customHeight="1">
      <c r="A4" s="254"/>
      <c r="B4" s="223"/>
      <c r="C4" s="234"/>
      <c r="D4" s="130" t="s">
        <v>52</v>
      </c>
      <c r="E4" s="250"/>
      <c r="F4" s="250"/>
      <c r="G4" s="250"/>
    </row>
    <row r="5" spans="1:7" s="81" customFormat="1" ht="65.25" customHeight="1">
      <c r="A5" s="254"/>
      <c r="B5" s="241" t="s">
        <v>71</v>
      </c>
      <c r="C5" s="234"/>
      <c r="D5" s="252" t="s">
        <v>46</v>
      </c>
      <c r="E5" s="250"/>
      <c r="F5" s="250"/>
      <c r="G5" s="250"/>
    </row>
    <row r="6" spans="1:7" s="81" customFormat="1" ht="21" customHeight="1">
      <c r="A6" s="254"/>
      <c r="B6" s="241"/>
      <c r="C6" s="127"/>
      <c r="D6" s="253"/>
      <c r="E6" s="108"/>
      <c r="F6" s="108"/>
      <c r="G6" s="251"/>
    </row>
    <row r="7" spans="1:8" s="5" customFormat="1" ht="15.75">
      <c r="A7" s="25">
        <v>1</v>
      </c>
      <c r="B7" s="23" t="s">
        <v>0</v>
      </c>
      <c r="C7" s="102">
        <v>695</v>
      </c>
      <c r="D7" s="153">
        <v>38</v>
      </c>
      <c r="E7" s="154">
        <v>292</v>
      </c>
      <c r="F7" s="155">
        <f>ROUND(C7/E7,3)</f>
        <v>2.38</v>
      </c>
      <c r="G7" s="52">
        <f aca="true" t="shared" si="0" ref="G7:G45">ROUNDDOWN(D7*E7*F7/1000*4/12,1)</f>
        <v>8.8</v>
      </c>
      <c r="H7" s="91"/>
    </row>
    <row r="8" spans="1:8" s="5" customFormat="1" ht="15.75">
      <c r="A8" s="25">
        <v>2</v>
      </c>
      <c r="B8" s="23" t="s">
        <v>60</v>
      </c>
      <c r="C8" s="102">
        <v>490</v>
      </c>
      <c r="D8" s="153">
        <v>97</v>
      </c>
      <c r="E8" s="154">
        <v>292</v>
      </c>
      <c r="F8" s="155">
        <f aca="true" t="shared" si="1" ref="F8:F45">ROUND(C8/E8,3)</f>
        <v>1.678</v>
      </c>
      <c r="G8" s="52">
        <f t="shared" si="0"/>
        <v>15.8</v>
      </c>
      <c r="H8" s="91"/>
    </row>
    <row r="9" spans="1:8" s="5" customFormat="1" ht="15.75">
      <c r="A9" s="25">
        <v>3</v>
      </c>
      <c r="B9" s="23" t="s">
        <v>1</v>
      </c>
      <c r="C9" s="102">
        <v>603</v>
      </c>
      <c r="D9" s="153">
        <v>38</v>
      </c>
      <c r="E9" s="154">
        <v>292</v>
      </c>
      <c r="F9" s="155">
        <f t="shared" si="1"/>
        <v>2.065</v>
      </c>
      <c r="G9" s="52">
        <f t="shared" si="0"/>
        <v>7.6</v>
      </c>
      <c r="H9" s="91"/>
    </row>
    <row r="10" spans="1:8" s="5" customFormat="1" ht="15.75">
      <c r="A10" s="25">
        <v>4</v>
      </c>
      <c r="B10" s="23" t="s">
        <v>2</v>
      </c>
      <c r="C10" s="102">
        <v>782</v>
      </c>
      <c r="D10" s="153">
        <v>45</v>
      </c>
      <c r="E10" s="154">
        <v>292</v>
      </c>
      <c r="F10" s="155">
        <f t="shared" si="1"/>
        <v>2.678</v>
      </c>
      <c r="G10" s="52">
        <f t="shared" si="0"/>
        <v>11.7</v>
      </c>
      <c r="H10" s="91"/>
    </row>
    <row r="11" spans="1:8" s="5" customFormat="1" ht="15.75">
      <c r="A11" s="25">
        <v>5</v>
      </c>
      <c r="B11" s="23" t="s">
        <v>59</v>
      </c>
      <c r="C11" s="102">
        <v>459</v>
      </c>
      <c r="D11" s="153">
        <v>44</v>
      </c>
      <c r="E11" s="154">
        <v>292</v>
      </c>
      <c r="F11" s="155">
        <f t="shared" si="1"/>
        <v>1.572</v>
      </c>
      <c r="G11" s="52">
        <f t="shared" si="0"/>
        <v>6.7</v>
      </c>
      <c r="H11" s="91"/>
    </row>
    <row r="12" spans="1:8" s="5" customFormat="1" ht="15.75">
      <c r="A12" s="25">
        <v>6</v>
      </c>
      <c r="B12" s="23" t="s">
        <v>3</v>
      </c>
      <c r="C12" s="102">
        <v>1357</v>
      </c>
      <c r="D12" s="153">
        <v>21</v>
      </c>
      <c r="E12" s="154">
        <v>292</v>
      </c>
      <c r="F12" s="155">
        <f t="shared" si="1"/>
        <v>4.647</v>
      </c>
      <c r="G12" s="52">
        <f t="shared" si="0"/>
        <v>9.4</v>
      </c>
      <c r="H12" s="91"/>
    </row>
    <row r="13" spans="1:8" s="5" customFormat="1" ht="15.75" customHeight="1">
      <c r="A13" s="25">
        <v>7</v>
      </c>
      <c r="B13" s="23" t="s">
        <v>4</v>
      </c>
      <c r="C13" s="102">
        <v>847</v>
      </c>
      <c r="D13" s="153">
        <v>38</v>
      </c>
      <c r="E13" s="154">
        <v>292</v>
      </c>
      <c r="F13" s="155">
        <f t="shared" si="1"/>
        <v>2.901</v>
      </c>
      <c r="G13" s="52">
        <f t="shared" si="0"/>
        <v>10.7</v>
      </c>
      <c r="H13" s="91"/>
    </row>
    <row r="14" spans="1:8" s="28" customFormat="1" ht="15.75">
      <c r="A14" s="26">
        <v>8</v>
      </c>
      <c r="B14" s="27" t="s">
        <v>5</v>
      </c>
      <c r="C14" s="103"/>
      <c r="D14" s="164"/>
      <c r="E14" s="154">
        <v>292</v>
      </c>
      <c r="F14" s="155">
        <f t="shared" si="1"/>
        <v>0</v>
      </c>
      <c r="G14" s="52">
        <f t="shared" si="0"/>
        <v>0</v>
      </c>
      <c r="H14" s="91"/>
    </row>
    <row r="15" spans="1:8" s="5" customFormat="1" ht="15.75">
      <c r="A15" s="25">
        <v>9</v>
      </c>
      <c r="B15" s="23" t="s">
        <v>6</v>
      </c>
      <c r="C15" s="102"/>
      <c r="D15" s="153"/>
      <c r="E15" s="154">
        <v>292</v>
      </c>
      <c r="F15" s="155">
        <f t="shared" si="1"/>
        <v>0</v>
      </c>
      <c r="G15" s="52">
        <f t="shared" si="0"/>
        <v>0</v>
      </c>
      <c r="H15" s="91"/>
    </row>
    <row r="16" spans="1:8" s="5" customFormat="1" ht="15.75">
      <c r="A16" s="26">
        <v>10</v>
      </c>
      <c r="B16" s="30" t="s">
        <v>7</v>
      </c>
      <c r="C16" s="104">
        <v>292</v>
      </c>
      <c r="D16" s="153">
        <v>104</v>
      </c>
      <c r="E16" s="154">
        <v>292</v>
      </c>
      <c r="F16" s="155">
        <f t="shared" si="1"/>
        <v>1</v>
      </c>
      <c r="G16" s="52">
        <f t="shared" si="0"/>
        <v>10.1</v>
      </c>
      <c r="H16" s="91"/>
    </row>
    <row r="17" spans="1:8" s="5" customFormat="1" ht="15.75">
      <c r="A17" s="25">
        <v>11</v>
      </c>
      <c r="B17" s="30" t="s">
        <v>8</v>
      </c>
      <c r="C17" s="104">
        <v>693</v>
      </c>
      <c r="D17" s="153">
        <v>42</v>
      </c>
      <c r="E17" s="154">
        <v>292</v>
      </c>
      <c r="F17" s="155">
        <f t="shared" si="1"/>
        <v>2.373</v>
      </c>
      <c r="G17" s="52">
        <f t="shared" si="0"/>
        <v>9.7</v>
      </c>
      <c r="H17" s="91"/>
    </row>
    <row r="18" spans="1:8" s="5" customFormat="1" ht="15.75">
      <c r="A18" s="26">
        <v>12</v>
      </c>
      <c r="B18" s="30" t="s">
        <v>9</v>
      </c>
      <c r="C18" s="104">
        <v>4750</v>
      </c>
      <c r="D18" s="153">
        <v>8</v>
      </c>
      <c r="E18" s="154">
        <v>292</v>
      </c>
      <c r="F18" s="155">
        <f t="shared" si="1"/>
        <v>16.267</v>
      </c>
      <c r="G18" s="52">
        <f t="shared" si="0"/>
        <v>12.6</v>
      </c>
      <c r="H18" s="91"/>
    </row>
    <row r="19" spans="1:8" s="5" customFormat="1" ht="15.75">
      <c r="A19" s="25">
        <v>13</v>
      </c>
      <c r="B19" s="30" t="s">
        <v>10</v>
      </c>
      <c r="C19" s="104">
        <v>3133</v>
      </c>
      <c r="D19" s="153">
        <v>15</v>
      </c>
      <c r="E19" s="154">
        <v>292</v>
      </c>
      <c r="F19" s="155">
        <f t="shared" si="1"/>
        <v>10.729</v>
      </c>
      <c r="G19" s="52">
        <f t="shared" si="0"/>
        <v>15.6</v>
      </c>
      <c r="H19" s="91"/>
    </row>
    <row r="20" spans="1:8" s="5" customFormat="1" ht="19.5" customHeight="1">
      <c r="A20" s="26">
        <v>14</v>
      </c>
      <c r="B20" s="30" t="s">
        <v>11</v>
      </c>
      <c r="C20" s="104">
        <v>5175</v>
      </c>
      <c r="D20" s="153">
        <v>4</v>
      </c>
      <c r="E20" s="154">
        <v>292</v>
      </c>
      <c r="F20" s="155">
        <f t="shared" si="1"/>
        <v>17.723</v>
      </c>
      <c r="G20" s="52">
        <f t="shared" si="0"/>
        <v>6.9</v>
      </c>
      <c r="H20" s="91"/>
    </row>
    <row r="21" spans="1:8" s="5" customFormat="1" ht="15.75">
      <c r="A21" s="25">
        <v>15</v>
      </c>
      <c r="B21" s="30" t="s">
        <v>12</v>
      </c>
      <c r="C21" s="104">
        <v>20950</v>
      </c>
      <c r="D21" s="153">
        <v>2</v>
      </c>
      <c r="E21" s="154">
        <v>292</v>
      </c>
      <c r="F21" s="155">
        <f t="shared" si="1"/>
        <v>71.747</v>
      </c>
      <c r="G21" s="52">
        <f t="shared" si="0"/>
        <v>13.9</v>
      </c>
      <c r="H21" s="91"/>
    </row>
    <row r="22" spans="1:8" s="34" customFormat="1" ht="15.75" customHeight="1">
      <c r="A22" s="26">
        <v>16</v>
      </c>
      <c r="B22" s="32" t="s">
        <v>13</v>
      </c>
      <c r="C22" s="105">
        <v>3046</v>
      </c>
      <c r="D22" s="153">
        <v>13</v>
      </c>
      <c r="E22" s="154">
        <v>292</v>
      </c>
      <c r="F22" s="155">
        <f t="shared" si="1"/>
        <v>10.432</v>
      </c>
      <c r="G22" s="52">
        <f t="shared" si="0"/>
        <v>13.1</v>
      </c>
      <c r="H22" s="91"/>
    </row>
    <row r="23" spans="1:8" s="37" customFormat="1" ht="19.5" customHeight="1">
      <c r="A23" s="25">
        <v>17</v>
      </c>
      <c r="B23" s="32" t="s">
        <v>14</v>
      </c>
      <c r="C23" s="105"/>
      <c r="D23" s="159"/>
      <c r="E23" s="154">
        <v>292</v>
      </c>
      <c r="F23" s="155">
        <f t="shared" si="1"/>
        <v>0</v>
      </c>
      <c r="G23" s="52">
        <f t="shared" si="0"/>
        <v>0</v>
      </c>
      <c r="H23" s="91"/>
    </row>
    <row r="24" spans="1:8" s="5" customFormat="1" ht="15.75">
      <c r="A24" s="26">
        <v>18</v>
      </c>
      <c r="B24" s="30" t="s">
        <v>15</v>
      </c>
      <c r="C24" s="104"/>
      <c r="D24" s="153"/>
      <c r="E24" s="154">
        <v>292</v>
      </c>
      <c r="F24" s="155">
        <f t="shared" si="1"/>
        <v>0</v>
      </c>
      <c r="G24" s="52">
        <f t="shared" si="0"/>
        <v>0</v>
      </c>
      <c r="H24" s="91"/>
    </row>
    <row r="25" spans="1:8" s="34" customFormat="1" ht="21" customHeight="1">
      <c r="A25" s="25">
        <v>19</v>
      </c>
      <c r="B25" s="32" t="s">
        <v>16</v>
      </c>
      <c r="C25" s="105"/>
      <c r="D25" s="153"/>
      <c r="E25" s="154">
        <v>292</v>
      </c>
      <c r="F25" s="155">
        <f t="shared" si="1"/>
        <v>0</v>
      </c>
      <c r="G25" s="52">
        <f t="shared" si="0"/>
        <v>0</v>
      </c>
      <c r="H25" s="91"/>
    </row>
    <row r="26" spans="1:8" s="5" customFormat="1" ht="15.75">
      <c r="A26" s="26">
        <v>20</v>
      </c>
      <c r="B26" s="30" t="s">
        <v>17</v>
      </c>
      <c r="C26" s="104">
        <v>457</v>
      </c>
      <c r="D26" s="153">
        <v>65</v>
      </c>
      <c r="E26" s="154">
        <v>292</v>
      </c>
      <c r="F26" s="155">
        <f t="shared" si="1"/>
        <v>1.565</v>
      </c>
      <c r="G26" s="52">
        <f t="shared" si="0"/>
        <v>9.9</v>
      </c>
      <c r="H26" s="91"/>
    </row>
    <row r="27" spans="1:8" s="5" customFormat="1" ht="15.75">
      <c r="A27" s="25">
        <v>21</v>
      </c>
      <c r="B27" s="30" t="s">
        <v>18</v>
      </c>
      <c r="C27" s="104">
        <v>383</v>
      </c>
      <c r="D27" s="153">
        <v>63</v>
      </c>
      <c r="E27" s="154">
        <v>292</v>
      </c>
      <c r="F27" s="155">
        <f t="shared" si="1"/>
        <v>1.312</v>
      </c>
      <c r="G27" s="52">
        <f t="shared" si="0"/>
        <v>8</v>
      </c>
      <c r="H27" s="91"/>
    </row>
    <row r="28" spans="1:8" s="37" customFormat="1" ht="15" customHeight="1">
      <c r="A28" s="26">
        <v>22</v>
      </c>
      <c r="B28" s="32" t="s">
        <v>19</v>
      </c>
      <c r="C28" s="105">
        <v>5129</v>
      </c>
      <c r="D28" s="159">
        <v>7</v>
      </c>
      <c r="E28" s="154">
        <v>292</v>
      </c>
      <c r="F28" s="155">
        <f t="shared" si="1"/>
        <v>17.565</v>
      </c>
      <c r="G28" s="52">
        <f t="shared" si="0"/>
        <v>11.9</v>
      </c>
      <c r="H28" s="91"/>
    </row>
    <row r="29" spans="1:8" s="34" customFormat="1" ht="18.75" customHeight="1">
      <c r="A29" s="25">
        <v>23</v>
      </c>
      <c r="B29" s="32" t="s">
        <v>20</v>
      </c>
      <c r="C29" s="105"/>
      <c r="D29" s="153"/>
      <c r="E29" s="154">
        <v>292</v>
      </c>
      <c r="F29" s="155">
        <f t="shared" si="1"/>
        <v>0</v>
      </c>
      <c r="G29" s="52">
        <f t="shared" si="0"/>
        <v>0</v>
      </c>
      <c r="H29" s="91"/>
    </row>
    <row r="30" spans="1:8" s="5" customFormat="1" ht="15.75">
      <c r="A30" s="26">
        <v>24</v>
      </c>
      <c r="B30" s="30" t="s">
        <v>21</v>
      </c>
      <c r="C30" s="104"/>
      <c r="D30" s="153"/>
      <c r="E30" s="154">
        <v>292</v>
      </c>
      <c r="F30" s="155">
        <f t="shared" si="1"/>
        <v>0</v>
      </c>
      <c r="G30" s="52">
        <f t="shared" si="0"/>
        <v>0</v>
      </c>
      <c r="H30" s="91"/>
    </row>
    <row r="31" spans="1:8" s="5" customFormat="1" ht="15.75">
      <c r="A31" s="25">
        <v>25</v>
      </c>
      <c r="B31" s="30" t="s">
        <v>22</v>
      </c>
      <c r="C31" s="104"/>
      <c r="D31" s="153"/>
      <c r="E31" s="154">
        <v>292</v>
      </c>
      <c r="F31" s="155">
        <f t="shared" si="1"/>
        <v>0</v>
      </c>
      <c r="G31" s="52">
        <f t="shared" si="0"/>
        <v>0</v>
      </c>
      <c r="H31" s="91"/>
    </row>
    <row r="32" spans="1:8" s="5" customFormat="1" ht="15.75">
      <c r="A32" s="26">
        <v>26</v>
      </c>
      <c r="B32" s="30" t="s">
        <v>23</v>
      </c>
      <c r="C32" s="104">
        <v>2247</v>
      </c>
      <c r="D32" s="153">
        <v>15</v>
      </c>
      <c r="E32" s="154">
        <v>292</v>
      </c>
      <c r="F32" s="155">
        <f t="shared" si="1"/>
        <v>7.695</v>
      </c>
      <c r="G32" s="52">
        <f t="shared" si="0"/>
        <v>11.2</v>
      </c>
      <c r="H32" s="91"/>
    </row>
    <row r="33" spans="1:8" s="5" customFormat="1" ht="19.5" customHeight="1">
      <c r="A33" s="25">
        <v>27</v>
      </c>
      <c r="B33" s="30" t="s">
        <v>24</v>
      </c>
      <c r="C33" s="104">
        <v>1180</v>
      </c>
      <c r="D33" s="153">
        <v>25</v>
      </c>
      <c r="E33" s="154">
        <v>292</v>
      </c>
      <c r="F33" s="155">
        <f t="shared" si="1"/>
        <v>4.041</v>
      </c>
      <c r="G33" s="52">
        <f t="shared" si="0"/>
        <v>9.8</v>
      </c>
      <c r="H33" s="91"/>
    </row>
    <row r="34" spans="1:8" s="5" customFormat="1" ht="18" customHeight="1">
      <c r="A34" s="26">
        <v>28</v>
      </c>
      <c r="B34" s="30" t="s">
        <v>25</v>
      </c>
      <c r="C34" s="104">
        <v>5380</v>
      </c>
      <c r="D34" s="153">
        <v>5</v>
      </c>
      <c r="E34" s="154">
        <v>292</v>
      </c>
      <c r="F34" s="155">
        <f t="shared" si="1"/>
        <v>18.425</v>
      </c>
      <c r="G34" s="52">
        <f t="shared" si="0"/>
        <v>8.9</v>
      </c>
      <c r="H34" s="91"/>
    </row>
    <row r="35" spans="1:8" s="37" customFormat="1" ht="18.75" customHeight="1">
      <c r="A35" s="25">
        <v>29</v>
      </c>
      <c r="B35" s="32" t="s">
        <v>26</v>
      </c>
      <c r="C35" s="105">
        <v>28950</v>
      </c>
      <c r="D35" s="159">
        <v>2</v>
      </c>
      <c r="E35" s="154">
        <v>292</v>
      </c>
      <c r="F35" s="155">
        <f t="shared" si="1"/>
        <v>99.144</v>
      </c>
      <c r="G35" s="52">
        <f t="shared" si="0"/>
        <v>19.3</v>
      </c>
      <c r="H35" s="91"/>
    </row>
    <row r="36" spans="1:8" s="34" customFormat="1" ht="18.75" customHeight="1">
      <c r="A36" s="26">
        <v>30</v>
      </c>
      <c r="B36" s="32" t="s">
        <v>27</v>
      </c>
      <c r="C36" s="105"/>
      <c r="D36" s="159"/>
      <c r="E36" s="154">
        <v>292</v>
      </c>
      <c r="F36" s="155">
        <f t="shared" si="1"/>
        <v>0</v>
      </c>
      <c r="G36" s="52">
        <f t="shared" si="0"/>
        <v>0</v>
      </c>
      <c r="H36" s="116"/>
    </row>
    <row r="37" spans="1:8" s="5" customFormat="1" ht="15.75">
      <c r="A37" s="25">
        <v>31</v>
      </c>
      <c r="B37" s="30" t="s">
        <v>28</v>
      </c>
      <c r="C37" s="104"/>
      <c r="D37" s="153"/>
      <c r="E37" s="154">
        <v>292</v>
      </c>
      <c r="F37" s="155">
        <f t="shared" si="1"/>
        <v>0</v>
      </c>
      <c r="G37" s="52">
        <f t="shared" si="0"/>
        <v>0</v>
      </c>
      <c r="H37" s="91"/>
    </row>
    <row r="38" spans="1:8" s="5" customFormat="1" ht="15.75">
      <c r="A38" s="26">
        <v>32</v>
      </c>
      <c r="B38" s="30" t="s">
        <v>29</v>
      </c>
      <c r="C38" s="104">
        <v>10733</v>
      </c>
      <c r="D38" s="153">
        <v>3</v>
      </c>
      <c r="E38" s="154">
        <v>292</v>
      </c>
      <c r="F38" s="155">
        <f t="shared" si="1"/>
        <v>36.757</v>
      </c>
      <c r="G38" s="52">
        <f t="shared" si="0"/>
        <v>10.7</v>
      </c>
      <c r="H38" s="91"/>
    </row>
    <row r="39" spans="1:8" s="5" customFormat="1" ht="15.75">
      <c r="A39" s="25">
        <v>33</v>
      </c>
      <c r="B39" s="30" t="s">
        <v>30</v>
      </c>
      <c r="C39" s="104"/>
      <c r="D39" s="153"/>
      <c r="E39" s="154">
        <v>292</v>
      </c>
      <c r="F39" s="155">
        <f t="shared" si="1"/>
        <v>0</v>
      </c>
      <c r="G39" s="52">
        <f t="shared" si="0"/>
        <v>0</v>
      </c>
      <c r="H39" s="91"/>
    </row>
    <row r="40" spans="1:8" s="5" customFormat="1" ht="15.75">
      <c r="A40" s="26">
        <v>34</v>
      </c>
      <c r="B40" s="30" t="s">
        <v>31</v>
      </c>
      <c r="C40" s="104">
        <v>1536</v>
      </c>
      <c r="D40" s="153">
        <v>25</v>
      </c>
      <c r="E40" s="154">
        <v>292</v>
      </c>
      <c r="F40" s="155">
        <f t="shared" si="1"/>
        <v>5.26</v>
      </c>
      <c r="G40" s="52">
        <f t="shared" si="0"/>
        <v>12.7</v>
      </c>
      <c r="H40" s="91"/>
    </row>
    <row r="41" spans="1:8" s="34" customFormat="1" ht="16.5" customHeight="1">
      <c r="A41" s="25">
        <v>35</v>
      </c>
      <c r="B41" s="32" t="s">
        <v>32</v>
      </c>
      <c r="C41" s="105"/>
      <c r="D41" s="153"/>
      <c r="E41" s="154">
        <v>292</v>
      </c>
      <c r="F41" s="155">
        <f t="shared" si="1"/>
        <v>0</v>
      </c>
      <c r="G41" s="52">
        <f t="shared" si="0"/>
        <v>0</v>
      </c>
      <c r="H41" s="116"/>
    </row>
    <row r="42" spans="1:8" s="34" customFormat="1" ht="16.5" customHeight="1">
      <c r="A42" s="26">
        <v>36</v>
      </c>
      <c r="B42" s="32" t="s">
        <v>33</v>
      </c>
      <c r="C42" s="105">
        <v>1400</v>
      </c>
      <c r="D42" s="153">
        <v>10</v>
      </c>
      <c r="E42" s="154">
        <v>292</v>
      </c>
      <c r="F42" s="155">
        <f t="shared" si="1"/>
        <v>4.795</v>
      </c>
      <c r="G42" s="52">
        <f t="shared" si="0"/>
        <v>4.6</v>
      </c>
      <c r="H42" s="116"/>
    </row>
    <row r="43" spans="1:8" s="34" customFormat="1" ht="21" customHeight="1">
      <c r="A43" s="25">
        <v>37</v>
      </c>
      <c r="B43" s="32" t="s">
        <v>34</v>
      </c>
      <c r="C43" s="105"/>
      <c r="D43" s="153"/>
      <c r="E43" s="154">
        <v>292</v>
      </c>
      <c r="F43" s="155">
        <f t="shared" si="1"/>
        <v>0</v>
      </c>
      <c r="G43" s="52">
        <f t="shared" si="0"/>
        <v>0</v>
      </c>
      <c r="H43" s="91"/>
    </row>
    <row r="44" spans="1:8" s="34" customFormat="1" ht="15.75">
      <c r="A44" s="26">
        <v>38</v>
      </c>
      <c r="B44" s="32" t="s">
        <v>35</v>
      </c>
      <c r="C44" s="105"/>
      <c r="D44" s="162"/>
      <c r="E44" s="154">
        <v>292</v>
      </c>
      <c r="F44" s="155">
        <f t="shared" si="1"/>
        <v>0</v>
      </c>
      <c r="G44" s="52">
        <f t="shared" si="0"/>
        <v>0</v>
      </c>
      <c r="H44" s="91"/>
    </row>
    <row r="45" spans="1:8" s="5" customFormat="1" ht="16.5" thickBot="1">
      <c r="A45" s="25">
        <v>39</v>
      </c>
      <c r="B45" s="39" t="s">
        <v>36</v>
      </c>
      <c r="C45" s="104"/>
      <c r="D45" s="165"/>
      <c r="E45" s="154">
        <v>292</v>
      </c>
      <c r="F45" s="155">
        <f t="shared" si="1"/>
        <v>0</v>
      </c>
      <c r="G45" s="52">
        <f t="shared" si="0"/>
        <v>0</v>
      </c>
      <c r="H45" s="91"/>
    </row>
    <row r="46" spans="1:7" s="37" customFormat="1" ht="32.25" thickBot="1">
      <c r="A46" s="46"/>
      <c r="B46" s="78" t="s">
        <v>75</v>
      </c>
      <c r="C46" s="75"/>
      <c r="D46" s="75">
        <f>SUM(D7:D45)</f>
        <v>729</v>
      </c>
      <c r="E46" s="106"/>
      <c r="F46" s="106"/>
      <c r="G46" s="49">
        <f>SUM(G7:G45)</f>
        <v>259.6</v>
      </c>
    </row>
    <row r="47" spans="1:4" s="5" customFormat="1" ht="57" customHeight="1">
      <c r="A47" s="6"/>
      <c r="B47" s="7" t="s">
        <v>69</v>
      </c>
      <c r="C47" s="57"/>
      <c r="D47" s="53"/>
    </row>
    <row r="48" spans="1:4" s="5" customFormat="1" ht="15.75">
      <c r="A48" s="9"/>
      <c r="B48" s="10"/>
      <c r="C48" s="10"/>
      <c r="D48" s="53"/>
    </row>
    <row r="49" spans="1:4" s="5" customFormat="1" ht="15.75">
      <c r="A49" s="9"/>
      <c r="B49" s="10"/>
      <c r="C49" s="10"/>
      <c r="D49" s="53"/>
    </row>
    <row r="50" spans="1:3" s="5" customFormat="1" ht="15.75">
      <c r="A50" s="9"/>
      <c r="B50" s="10"/>
      <c r="C50" s="10"/>
    </row>
    <row r="51" spans="1:3" s="5" customFormat="1" ht="15.75">
      <c r="A51" s="9"/>
      <c r="B51" s="10"/>
      <c r="C51" s="10"/>
    </row>
    <row r="52" spans="1:3" s="5" customFormat="1" ht="15.75">
      <c r="A52" s="9"/>
      <c r="B52" s="12"/>
      <c r="C52" s="12"/>
    </row>
    <row r="53" spans="1:3" s="5" customFormat="1" ht="15.75">
      <c r="A53" s="9"/>
      <c r="B53" s="12"/>
      <c r="C53" s="12"/>
    </row>
    <row r="54" spans="1:3" s="5" customFormat="1" ht="16.5" customHeight="1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0"/>
      <c r="C59" s="10"/>
    </row>
    <row r="60" spans="1:3" s="5" customFormat="1" ht="15.75">
      <c r="A60" s="9"/>
      <c r="B60" s="13"/>
      <c r="C60" s="13"/>
    </row>
    <row r="61" spans="1:3" s="15" customFormat="1" ht="16.5" customHeight="1">
      <c r="A61" s="242"/>
      <c r="B61" s="242"/>
      <c r="C61" s="126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5.75">
      <c r="A65" s="9"/>
      <c r="B65" s="12"/>
      <c r="C65" s="12"/>
    </row>
    <row r="66" spans="1:3" ht="18" customHeight="1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2"/>
      <c r="C71" s="12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9"/>
      <c r="B105" s="10"/>
      <c r="C105" s="10"/>
    </row>
    <row r="106" spans="1:3" ht="15.75">
      <c r="A106" s="17"/>
      <c r="B106" s="18"/>
      <c r="C106" s="18"/>
    </row>
    <row r="107" spans="1:3" ht="18.75">
      <c r="A107" s="19"/>
      <c r="B107" s="19"/>
      <c r="C107" s="19"/>
    </row>
    <row r="108" spans="1:3" ht="12.75">
      <c r="A108" s="17"/>
      <c r="B108" s="17"/>
      <c r="C108" s="17"/>
    </row>
  </sheetData>
  <sheetProtection/>
  <mergeCells count="11">
    <mergeCell ref="A1:B1"/>
    <mergeCell ref="A2:A6"/>
    <mergeCell ref="B2:B4"/>
    <mergeCell ref="B5:B6"/>
    <mergeCell ref="D2:D3"/>
    <mergeCell ref="C2:C5"/>
    <mergeCell ref="E2:E5"/>
    <mergeCell ref="F2:F5"/>
    <mergeCell ref="G2:G6"/>
    <mergeCell ref="D5:D6"/>
    <mergeCell ref="A61:B61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="71" zoomScaleNormal="74" zoomScaleSheetLayoutView="7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:G5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7.28125" style="3" customWidth="1"/>
    <col min="4" max="4" width="31.7109375" style="16" customWidth="1"/>
    <col min="5" max="6" width="25.00390625" style="16" customWidth="1"/>
    <col min="7" max="7" width="24.28125" style="16" customWidth="1"/>
    <col min="8" max="16384" width="9.140625" style="16" customWidth="1"/>
  </cols>
  <sheetData>
    <row r="1" spans="1:7" s="5" customFormat="1" ht="18.75">
      <c r="A1" s="236"/>
      <c r="B1" s="236"/>
      <c r="C1" s="123"/>
      <c r="G1" s="5" t="s">
        <v>88</v>
      </c>
    </row>
    <row r="2" spans="1:7" s="81" customFormat="1" ht="15.75" customHeight="1">
      <c r="A2" s="254" t="s">
        <v>76</v>
      </c>
      <c r="B2" s="222" t="s">
        <v>72</v>
      </c>
      <c r="C2" s="233" t="s">
        <v>80</v>
      </c>
      <c r="D2" s="241" t="s">
        <v>77</v>
      </c>
      <c r="E2" s="249" t="s">
        <v>78</v>
      </c>
      <c r="F2" s="249" t="s">
        <v>79</v>
      </c>
      <c r="G2" s="249" t="s">
        <v>83</v>
      </c>
    </row>
    <row r="3" spans="1:7" s="81" customFormat="1" ht="51.75" customHeight="1">
      <c r="A3" s="254"/>
      <c r="B3" s="223"/>
      <c r="C3" s="234"/>
      <c r="D3" s="241"/>
      <c r="E3" s="250"/>
      <c r="F3" s="250"/>
      <c r="G3" s="250"/>
    </row>
    <row r="4" spans="1:7" s="81" customFormat="1" ht="102.75" customHeight="1">
      <c r="A4" s="254"/>
      <c r="B4" s="223"/>
      <c r="C4" s="234"/>
      <c r="D4" s="132" t="s">
        <v>51</v>
      </c>
      <c r="E4" s="250"/>
      <c r="F4" s="250"/>
      <c r="G4" s="250"/>
    </row>
    <row r="5" spans="1:7" s="81" customFormat="1" ht="65.25" customHeight="1">
      <c r="A5" s="254"/>
      <c r="B5" s="125" t="s">
        <v>71</v>
      </c>
      <c r="C5" s="234"/>
      <c r="D5" s="89" t="s">
        <v>46</v>
      </c>
      <c r="E5" s="251"/>
      <c r="F5" s="251"/>
      <c r="G5" s="251"/>
    </row>
    <row r="6" spans="1:7" s="5" customFormat="1" ht="15.75">
      <c r="A6" s="22">
        <v>1</v>
      </c>
      <c r="B6" s="23" t="s">
        <v>0</v>
      </c>
      <c r="C6" s="110">
        <v>65</v>
      </c>
      <c r="D6" s="24">
        <v>407</v>
      </c>
      <c r="E6" s="54">
        <v>39</v>
      </c>
      <c r="F6" s="107">
        <f>ROUND(C6/E6,3)</f>
        <v>1.667</v>
      </c>
      <c r="G6" s="59">
        <f aca="true" t="shared" si="0" ref="G6:G44">ROUNDDOWN(D6*E6*F6/1000*4/12,1)</f>
        <v>8.8</v>
      </c>
    </row>
    <row r="7" spans="1:7" s="5" customFormat="1" ht="15.75">
      <c r="A7" s="25">
        <v>2</v>
      </c>
      <c r="B7" s="23" t="s">
        <v>60</v>
      </c>
      <c r="C7" s="110">
        <v>129</v>
      </c>
      <c r="D7" s="24">
        <v>368</v>
      </c>
      <c r="E7" s="54">
        <v>39</v>
      </c>
      <c r="F7" s="107">
        <f aca="true" t="shared" si="1" ref="F7:F44">ROUND(C7/E7,3)</f>
        <v>3.308</v>
      </c>
      <c r="G7" s="59">
        <f t="shared" si="0"/>
        <v>15.8</v>
      </c>
    </row>
    <row r="8" spans="1:7" s="5" customFormat="1" ht="15.75">
      <c r="A8" s="25">
        <v>3</v>
      </c>
      <c r="B8" s="23" t="s">
        <v>1</v>
      </c>
      <c r="C8" s="110">
        <v>74</v>
      </c>
      <c r="D8" s="24">
        <v>310</v>
      </c>
      <c r="E8" s="54">
        <v>39</v>
      </c>
      <c r="F8" s="107">
        <f t="shared" si="1"/>
        <v>1.897</v>
      </c>
      <c r="G8" s="59">
        <f t="shared" si="0"/>
        <v>7.6</v>
      </c>
    </row>
    <row r="9" spans="1:7" s="5" customFormat="1" ht="15.75">
      <c r="A9" s="25">
        <v>4</v>
      </c>
      <c r="B9" s="23" t="s">
        <v>2</v>
      </c>
      <c r="C9" s="110">
        <v>157</v>
      </c>
      <c r="D9" s="24">
        <v>224</v>
      </c>
      <c r="E9" s="54">
        <v>39</v>
      </c>
      <c r="F9" s="107">
        <f t="shared" si="1"/>
        <v>4.026</v>
      </c>
      <c r="G9" s="59">
        <f t="shared" si="0"/>
        <v>11.7</v>
      </c>
    </row>
    <row r="10" spans="1:7" s="5" customFormat="1" ht="15.75">
      <c r="A10" s="25">
        <v>5</v>
      </c>
      <c r="B10" s="23" t="s">
        <v>59</v>
      </c>
      <c r="C10" s="110">
        <v>1010</v>
      </c>
      <c r="D10" s="24">
        <v>20</v>
      </c>
      <c r="E10" s="54">
        <v>39</v>
      </c>
      <c r="F10" s="107">
        <f t="shared" si="1"/>
        <v>25.897</v>
      </c>
      <c r="G10" s="59">
        <f t="shared" si="0"/>
        <v>6.7</v>
      </c>
    </row>
    <row r="11" spans="1:7" s="5" customFormat="1" ht="15.75">
      <c r="A11" s="25">
        <v>6</v>
      </c>
      <c r="B11" s="23" t="s">
        <v>3</v>
      </c>
      <c r="C11" s="110">
        <v>548</v>
      </c>
      <c r="D11" s="24">
        <v>52</v>
      </c>
      <c r="E11" s="54">
        <v>39</v>
      </c>
      <c r="F11" s="107">
        <f t="shared" si="1"/>
        <v>14.051</v>
      </c>
      <c r="G11" s="59">
        <f t="shared" si="0"/>
        <v>9.4</v>
      </c>
    </row>
    <row r="12" spans="1:7" s="5" customFormat="1" ht="15.75" customHeight="1">
      <c r="A12" s="25">
        <v>7</v>
      </c>
      <c r="B12" s="23" t="s">
        <v>4</v>
      </c>
      <c r="C12" s="110">
        <v>39</v>
      </c>
      <c r="D12" s="24">
        <v>831</v>
      </c>
      <c r="E12" s="54">
        <v>39</v>
      </c>
      <c r="F12" s="107">
        <f t="shared" si="1"/>
        <v>1</v>
      </c>
      <c r="G12" s="59">
        <f t="shared" si="0"/>
        <v>10.8</v>
      </c>
    </row>
    <row r="13" spans="1:7" s="28" customFormat="1" ht="15.75">
      <c r="A13" s="26">
        <v>8</v>
      </c>
      <c r="B13" s="27" t="s">
        <v>5</v>
      </c>
      <c r="C13" s="111">
        <v>244</v>
      </c>
      <c r="D13" s="24">
        <v>165</v>
      </c>
      <c r="E13" s="54">
        <v>39</v>
      </c>
      <c r="F13" s="107">
        <f t="shared" si="1"/>
        <v>6.256</v>
      </c>
      <c r="G13" s="59">
        <f t="shared" si="0"/>
        <v>13.4</v>
      </c>
    </row>
    <row r="14" spans="1:7" s="5" customFormat="1" ht="15.75">
      <c r="A14" s="25">
        <v>9</v>
      </c>
      <c r="B14" s="23" t="s">
        <v>6</v>
      </c>
      <c r="C14" s="110">
        <v>341</v>
      </c>
      <c r="D14" s="24">
        <v>37</v>
      </c>
      <c r="E14" s="54">
        <v>39</v>
      </c>
      <c r="F14" s="107">
        <f t="shared" si="1"/>
        <v>8.744</v>
      </c>
      <c r="G14" s="59">
        <f t="shared" si="0"/>
        <v>4.2</v>
      </c>
    </row>
    <row r="15" spans="1:7" s="5" customFormat="1" ht="15.75">
      <c r="A15" s="26">
        <v>10</v>
      </c>
      <c r="B15" s="30" t="s">
        <v>7</v>
      </c>
      <c r="C15" s="112">
        <v>166</v>
      </c>
      <c r="D15" s="24">
        <v>183</v>
      </c>
      <c r="E15" s="54">
        <v>39</v>
      </c>
      <c r="F15" s="107">
        <f t="shared" si="1"/>
        <v>4.256</v>
      </c>
      <c r="G15" s="59">
        <f t="shared" si="0"/>
        <v>10.1</v>
      </c>
    </row>
    <row r="16" spans="1:7" s="5" customFormat="1" ht="15.75">
      <c r="A16" s="25">
        <v>11</v>
      </c>
      <c r="B16" s="30" t="s">
        <v>8</v>
      </c>
      <c r="C16" s="112">
        <v>297</v>
      </c>
      <c r="D16" s="24">
        <v>98</v>
      </c>
      <c r="E16" s="54">
        <v>39</v>
      </c>
      <c r="F16" s="107">
        <f t="shared" si="1"/>
        <v>7.615</v>
      </c>
      <c r="G16" s="59">
        <f t="shared" si="0"/>
        <v>9.7</v>
      </c>
    </row>
    <row r="17" spans="1:7" s="5" customFormat="1" ht="15.75">
      <c r="A17" s="26">
        <v>12</v>
      </c>
      <c r="B17" s="30" t="s">
        <v>9</v>
      </c>
      <c r="C17" s="112">
        <v>162</v>
      </c>
      <c r="D17" s="24">
        <v>234</v>
      </c>
      <c r="E17" s="54">
        <v>39</v>
      </c>
      <c r="F17" s="107">
        <f t="shared" si="1"/>
        <v>4.154</v>
      </c>
      <c r="G17" s="59">
        <f t="shared" si="0"/>
        <v>12.6</v>
      </c>
    </row>
    <row r="18" spans="1:7" s="5" customFormat="1" ht="15.75">
      <c r="A18" s="25">
        <v>13</v>
      </c>
      <c r="B18" s="30" t="s">
        <v>10</v>
      </c>
      <c r="C18" s="112">
        <v>74</v>
      </c>
      <c r="D18" s="24">
        <v>633</v>
      </c>
      <c r="E18" s="54">
        <v>39</v>
      </c>
      <c r="F18" s="107">
        <f t="shared" si="1"/>
        <v>1.897</v>
      </c>
      <c r="G18" s="59">
        <f t="shared" si="0"/>
        <v>15.6</v>
      </c>
    </row>
    <row r="19" spans="1:7" s="5" customFormat="1" ht="19.5" customHeight="1">
      <c r="A19" s="26">
        <v>14</v>
      </c>
      <c r="B19" s="30" t="s">
        <v>11</v>
      </c>
      <c r="C19" s="112">
        <v>304</v>
      </c>
      <c r="D19" s="24">
        <v>68</v>
      </c>
      <c r="E19" s="54">
        <v>39</v>
      </c>
      <c r="F19" s="107">
        <f t="shared" si="1"/>
        <v>7.795</v>
      </c>
      <c r="G19" s="59">
        <f t="shared" si="0"/>
        <v>6.8</v>
      </c>
    </row>
    <row r="20" spans="1:7" s="5" customFormat="1" ht="15.75">
      <c r="A20" s="25">
        <v>15</v>
      </c>
      <c r="B20" s="30" t="s">
        <v>12</v>
      </c>
      <c r="C20" s="112">
        <v>233</v>
      </c>
      <c r="D20" s="24">
        <v>180</v>
      </c>
      <c r="E20" s="54">
        <v>39</v>
      </c>
      <c r="F20" s="107">
        <f t="shared" si="1"/>
        <v>5.974</v>
      </c>
      <c r="G20" s="59">
        <f t="shared" si="0"/>
        <v>13.9</v>
      </c>
    </row>
    <row r="21" spans="1:7" s="34" customFormat="1" ht="25.5" customHeight="1">
      <c r="A21" s="26">
        <v>16</v>
      </c>
      <c r="B21" s="32" t="s">
        <v>13</v>
      </c>
      <c r="C21" s="113">
        <v>252</v>
      </c>
      <c r="D21" s="24">
        <v>157</v>
      </c>
      <c r="E21" s="54">
        <v>39</v>
      </c>
      <c r="F21" s="107">
        <f t="shared" si="1"/>
        <v>6.462</v>
      </c>
      <c r="G21" s="59">
        <f t="shared" si="0"/>
        <v>13.1</v>
      </c>
    </row>
    <row r="22" spans="1:7" s="37" customFormat="1" ht="19.5" customHeight="1">
      <c r="A22" s="25">
        <v>17</v>
      </c>
      <c r="B22" s="32" t="s">
        <v>14</v>
      </c>
      <c r="C22" s="113">
        <v>589</v>
      </c>
      <c r="D22" s="35">
        <v>27</v>
      </c>
      <c r="E22" s="54">
        <v>39</v>
      </c>
      <c r="F22" s="107">
        <f t="shared" si="1"/>
        <v>15.103</v>
      </c>
      <c r="G22" s="59">
        <f t="shared" si="0"/>
        <v>5.3</v>
      </c>
    </row>
    <row r="23" spans="1:7" s="5" customFormat="1" ht="15.75">
      <c r="A23" s="26">
        <v>18</v>
      </c>
      <c r="B23" s="30" t="s">
        <v>15</v>
      </c>
      <c r="C23" s="112">
        <v>220</v>
      </c>
      <c r="D23" s="24">
        <v>70</v>
      </c>
      <c r="E23" s="54">
        <v>39</v>
      </c>
      <c r="F23" s="107">
        <f t="shared" si="1"/>
        <v>5.641</v>
      </c>
      <c r="G23" s="59">
        <f t="shared" si="0"/>
        <v>5.1</v>
      </c>
    </row>
    <row r="24" spans="1:7" s="34" customFormat="1" ht="21" customHeight="1">
      <c r="A24" s="25">
        <v>19</v>
      </c>
      <c r="B24" s="32" t="s">
        <v>16</v>
      </c>
      <c r="C24" s="113">
        <v>162</v>
      </c>
      <c r="D24" s="24">
        <v>245</v>
      </c>
      <c r="E24" s="54">
        <v>39</v>
      </c>
      <c r="F24" s="107">
        <f t="shared" si="1"/>
        <v>4.154</v>
      </c>
      <c r="G24" s="59">
        <f t="shared" si="0"/>
        <v>13.2</v>
      </c>
    </row>
    <row r="25" spans="1:7" s="5" customFormat="1" ht="15.75">
      <c r="A25" s="26">
        <v>20</v>
      </c>
      <c r="B25" s="30" t="s">
        <v>17</v>
      </c>
      <c r="C25" s="112">
        <v>165</v>
      </c>
      <c r="D25" s="24">
        <v>180</v>
      </c>
      <c r="E25" s="54">
        <v>39</v>
      </c>
      <c r="F25" s="107">
        <f t="shared" si="1"/>
        <v>4.231</v>
      </c>
      <c r="G25" s="59">
        <f t="shared" si="0"/>
        <v>9.9</v>
      </c>
    </row>
    <row r="26" spans="1:7" s="5" customFormat="1" ht="15.75">
      <c r="A26" s="25">
        <v>21</v>
      </c>
      <c r="B26" s="30" t="s">
        <v>18</v>
      </c>
      <c r="C26" s="112">
        <v>383</v>
      </c>
      <c r="D26" s="24">
        <v>63</v>
      </c>
      <c r="E26" s="54">
        <v>39</v>
      </c>
      <c r="F26" s="107">
        <f t="shared" si="1"/>
        <v>9.821</v>
      </c>
      <c r="G26" s="59">
        <f t="shared" si="0"/>
        <v>8</v>
      </c>
    </row>
    <row r="27" spans="1:7" s="37" customFormat="1" ht="15" customHeight="1">
      <c r="A27" s="26">
        <v>22</v>
      </c>
      <c r="B27" s="32" t="s">
        <v>19</v>
      </c>
      <c r="C27" s="113">
        <v>138</v>
      </c>
      <c r="D27" s="35">
        <v>260</v>
      </c>
      <c r="E27" s="54">
        <v>39</v>
      </c>
      <c r="F27" s="107">
        <f t="shared" si="1"/>
        <v>3.538</v>
      </c>
      <c r="G27" s="59">
        <f t="shared" si="0"/>
        <v>11.9</v>
      </c>
    </row>
    <row r="28" spans="1:7" s="34" customFormat="1" ht="18.75" customHeight="1">
      <c r="A28" s="25">
        <v>23</v>
      </c>
      <c r="B28" s="32" t="s">
        <v>20</v>
      </c>
      <c r="C28" s="113">
        <v>1127</v>
      </c>
      <c r="D28" s="24">
        <v>22</v>
      </c>
      <c r="E28" s="54">
        <v>39</v>
      </c>
      <c r="F28" s="107">
        <f t="shared" si="1"/>
        <v>28.897</v>
      </c>
      <c r="G28" s="59">
        <f t="shared" si="0"/>
        <v>8.2</v>
      </c>
    </row>
    <row r="29" spans="1:7" s="5" customFormat="1" ht="15.75">
      <c r="A29" s="26">
        <v>24</v>
      </c>
      <c r="B29" s="30" t="s">
        <v>21</v>
      </c>
      <c r="C29" s="112">
        <v>492</v>
      </c>
      <c r="D29" s="24">
        <v>39</v>
      </c>
      <c r="E29" s="54">
        <v>39</v>
      </c>
      <c r="F29" s="107">
        <f t="shared" si="1"/>
        <v>12.615</v>
      </c>
      <c r="G29" s="59">
        <f t="shared" si="0"/>
        <v>6.3</v>
      </c>
    </row>
    <row r="30" spans="1:7" s="5" customFormat="1" ht="15.75">
      <c r="A30" s="25">
        <v>25</v>
      </c>
      <c r="B30" s="30" t="s">
        <v>22</v>
      </c>
      <c r="C30" s="112">
        <v>695</v>
      </c>
      <c r="D30" s="24">
        <v>40</v>
      </c>
      <c r="E30" s="54">
        <v>39</v>
      </c>
      <c r="F30" s="107">
        <f t="shared" si="1"/>
        <v>17.821</v>
      </c>
      <c r="G30" s="59">
        <f t="shared" si="0"/>
        <v>9.2</v>
      </c>
    </row>
    <row r="31" spans="1:7" s="5" customFormat="1" ht="15.75">
      <c r="A31" s="26">
        <v>26</v>
      </c>
      <c r="B31" s="30" t="s">
        <v>23</v>
      </c>
      <c r="C31" s="112">
        <v>301</v>
      </c>
      <c r="D31" s="24">
        <v>112</v>
      </c>
      <c r="E31" s="54">
        <v>39</v>
      </c>
      <c r="F31" s="107">
        <f t="shared" si="1"/>
        <v>7.718</v>
      </c>
      <c r="G31" s="59">
        <f t="shared" si="0"/>
        <v>11.2</v>
      </c>
    </row>
    <row r="32" spans="1:7" s="5" customFormat="1" ht="19.5" customHeight="1">
      <c r="A32" s="25">
        <v>27</v>
      </c>
      <c r="B32" s="30" t="s">
        <v>24</v>
      </c>
      <c r="C32" s="112">
        <v>261</v>
      </c>
      <c r="D32" s="24">
        <v>113</v>
      </c>
      <c r="E32" s="54">
        <v>39</v>
      </c>
      <c r="F32" s="107">
        <f t="shared" si="1"/>
        <v>6.692</v>
      </c>
      <c r="G32" s="59">
        <f t="shared" si="0"/>
        <v>9.8</v>
      </c>
    </row>
    <row r="33" spans="1:7" s="5" customFormat="1" ht="18" customHeight="1">
      <c r="A33" s="26">
        <v>28</v>
      </c>
      <c r="B33" s="30" t="s">
        <v>25</v>
      </c>
      <c r="C33" s="112">
        <v>508</v>
      </c>
      <c r="D33" s="24">
        <v>53</v>
      </c>
      <c r="E33" s="54">
        <v>39</v>
      </c>
      <c r="F33" s="107">
        <f t="shared" si="1"/>
        <v>13.026</v>
      </c>
      <c r="G33" s="59">
        <f t="shared" si="0"/>
        <v>8.9</v>
      </c>
    </row>
    <row r="34" spans="1:7" s="37" customFormat="1" ht="18.75" customHeight="1">
      <c r="A34" s="25">
        <v>29</v>
      </c>
      <c r="B34" s="32" t="s">
        <v>26</v>
      </c>
      <c r="C34" s="113">
        <v>1448</v>
      </c>
      <c r="D34" s="35">
        <v>40</v>
      </c>
      <c r="E34" s="54">
        <v>39</v>
      </c>
      <c r="F34" s="107">
        <f t="shared" si="1"/>
        <v>37.128</v>
      </c>
      <c r="G34" s="59">
        <f t="shared" si="0"/>
        <v>19.3</v>
      </c>
    </row>
    <row r="35" spans="1:7" s="37" customFormat="1" ht="24" customHeight="1">
      <c r="A35" s="42">
        <v>30</v>
      </c>
      <c r="B35" s="32" t="s">
        <v>27</v>
      </c>
      <c r="C35" s="113">
        <v>505</v>
      </c>
      <c r="D35" s="35">
        <v>43</v>
      </c>
      <c r="E35" s="54">
        <v>39</v>
      </c>
      <c r="F35" s="107">
        <f t="shared" si="1"/>
        <v>12.949</v>
      </c>
      <c r="G35" s="59">
        <f t="shared" si="0"/>
        <v>7.2</v>
      </c>
    </row>
    <row r="36" spans="1:7" s="5" customFormat="1" ht="15.75">
      <c r="A36" s="25">
        <v>31</v>
      </c>
      <c r="B36" s="30" t="s">
        <v>28</v>
      </c>
      <c r="C36" s="112">
        <v>323</v>
      </c>
      <c r="D36" s="24">
        <v>108</v>
      </c>
      <c r="E36" s="54">
        <v>39</v>
      </c>
      <c r="F36" s="107">
        <f t="shared" si="1"/>
        <v>8.282</v>
      </c>
      <c r="G36" s="59">
        <f t="shared" si="0"/>
        <v>11.6</v>
      </c>
    </row>
    <row r="37" spans="1:7" s="5" customFormat="1" ht="15.75">
      <c r="A37" s="26">
        <v>32</v>
      </c>
      <c r="B37" s="30" t="s">
        <v>29</v>
      </c>
      <c r="C37" s="112">
        <v>460</v>
      </c>
      <c r="D37" s="24">
        <v>70</v>
      </c>
      <c r="E37" s="54">
        <v>39</v>
      </c>
      <c r="F37" s="107">
        <f t="shared" si="1"/>
        <v>11.795</v>
      </c>
      <c r="G37" s="59">
        <f t="shared" si="0"/>
        <v>10.7</v>
      </c>
    </row>
    <row r="38" spans="1:7" s="5" customFormat="1" ht="15.75">
      <c r="A38" s="25">
        <v>33</v>
      </c>
      <c r="B38" s="30" t="s">
        <v>30</v>
      </c>
      <c r="C38" s="112">
        <v>283</v>
      </c>
      <c r="D38" s="24">
        <v>40</v>
      </c>
      <c r="E38" s="54">
        <v>39</v>
      </c>
      <c r="F38" s="107">
        <f t="shared" si="1"/>
        <v>7.256</v>
      </c>
      <c r="G38" s="59">
        <f t="shared" si="0"/>
        <v>3.7</v>
      </c>
    </row>
    <row r="39" spans="1:7" s="5" customFormat="1" ht="15.75">
      <c r="A39" s="26">
        <v>34</v>
      </c>
      <c r="B39" s="30" t="s">
        <v>31</v>
      </c>
      <c r="C39" s="112">
        <v>325</v>
      </c>
      <c r="D39" s="24">
        <v>118</v>
      </c>
      <c r="E39" s="54">
        <v>39</v>
      </c>
      <c r="F39" s="107">
        <f t="shared" si="1"/>
        <v>8.333</v>
      </c>
      <c r="G39" s="59">
        <f t="shared" si="0"/>
        <v>12.7</v>
      </c>
    </row>
    <row r="40" spans="1:7" s="34" customFormat="1" ht="22.5" customHeight="1">
      <c r="A40" s="25">
        <v>35</v>
      </c>
      <c r="B40" s="32" t="s">
        <v>32</v>
      </c>
      <c r="C40" s="113">
        <v>6186</v>
      </c>
      <c r="D40" s="24">
        <v>7</v>
      </c>
      <c r="E40" s="54">
        <v>39</v>
      </c>
      <c r="F40" s="107">
        <f t="shared" si="1"/>
        <v>158.615</v>
      </c>
      <c r="G40" s="59">
        <f t="shared" si="0"/>
        <v>14.4</v>
      </c>
    </row>
    <row r="41" spans="1:7" s="34" customFormat="1" ht="16.5" customHeight="1">
      <c r="A41" s="26">
        <v>36</v>
      </c>
      <c r="B41" s="32" t="s">
        <v>33</v>
      </c>
      <c r="C41" s="113">
        <v>78</v>
      </c>
      <c r="D41" s="24">
        <v>180</v>
      </c>
      <c r="E41" s="54">
        <v>39</v>
      </c>
      <c r="F41" s="107">
        <f t="shared" si="1"/>
        <v>2</v>
      </c>
      <c r="G41" s="59">
        <f t="shared" si="0"/>
        <v>4.6</v>
      </c>
    </row>
    <row r="42" spans="1:7" s="34" customFormat="1" ht="21" customHeight="1">
      <c r="A42" s="25">
        <v>37</v>
      </c>
      <c r="B42" s="32" t="s">
        <v>34</v>
      </c>
      <c r="C42" s="113">
        <v>134</v>
      </c>
      <c r="D42" s="24">
        <v>85</v>
      </c>
      <c r="E42" s="54">
        <v>39</v>
      </c>
      <c r="F42" s="107">
        <f t="shared" si="1"/>
        <v>3.436</v>
      </c>
      <c r="G42" s="59">
        <f t="shared" si="0"/>
        <v>3.7</v>
      </c>
    </row>
    <row r="43" spans="1:7" s="34" customFormat="1" ht="15.75">
      <c r="A43" s="26">
        <v>38</v>
      </c>
      <c r="B43" s="32" t="s">
        <v>35</v>
      </c>
      <c r="C43" s="113">
        <v>496</v>
      </c>
      <c r="D43" s="38">
        <v>45</v>
      </c>
      <c r="E43" s="54">
        <v>39</v>
      </c>
      <c r="F43" s="107">
        <f t="shared" si="1"/>
        <v>12.718</v>
      </c>
      <c r="G43" s="59">
        <f t="shared" si="0"/>
        <v>7.4</v>
      </c>
    </row>
    <row r="44" spans="1:7" s="5" customFormat="1" ht="16.5" thickBot="1">
      <c r="A44" s="25">
        <v>39</v>
      </c>
      <c r="B44" s="39" t="s">
        <v>36</v>
      </c>
      <c r="C44" s="114">
        <v>1100</v>
      </c>
      <c r="D44" s="68">
        <v>28</v>
      </c>
      <c r="E44" s="54">
        <v>39</v>
      </c>
      <c r="F44" s="107">
        <f t="shared" si="1"/>
        <v>28.205</v>
      </c>
      <c r="G44" s="59">
        <f t="shared" si="0"/>
        <v>10.2</v>
      </c>
    </row>
    <row r="45" spans="1:7" s="34" customFormat="1" ht="32.25" thickBot="1">
      <c r="A45" s="46"/>
      <c r="B45" s="144" t="s">
        <v>75</v>
      </c>
      <c r="C45" s="109"/>
      <c r="D45" s="75">
        <f>SUM(D6:D44)</f>
        <v>5955</v>
      </c>
      <c r="E45" s="100"/>
      <c r="F45" s="100"/>
      <c r="G45" s="50">
        <f>SUM(G6:G44)</f>
        <v>382.69999999999993</v>
      </c>
    </row>
    <row r="46" spans="1:7" s="5" customFormat="1" ht="18" customHeight="1">
      <c r="A46" s="6"/>
      <c r="B46" s="57"/>
      <c r="C46" s="57"/>
      <c r="D46" s="55">
        <f>SUM(D6:D13)</f>
        <v>2377</v>
      </c>
      <c r="E46" s="58">
        <f>D46/8</f>
        <v>297.125</v>
      </c>
      <c r="F46" s="58"/>
      <c r="G46" s="51"/>
    </row>
    <row r="47" spans="1:6" s="5" customFormat="1" ht="15.75">
      <c r="A47" s="9"/>
      <c r="B47" s="57" t="s">
        <v>63</v>
      </c>
      <c r="C47" s="57"/>
      <c r="E47" s="55"/>
      <c r="F47" s="55"/>
    </row>
    <row r="48" spans="1:6" s="5" customFormat="1" ht="15.75">
      <c r="A48" s="9"/>
      <c r="B48" s="10" t="s">
        <v>64</v>
      </c>
      <c r="C48" s="10"/>
      <c r="D48" s="56">
        <f>D45-D46</f>
        <v>3578</v>
      </c>
      <c r="E48" s="58">
        <f>D48/31</f>
        <v>115.41935483870968</v>
      </c>
      <c r="F48" s="58"/>
    </row>
    <row r="49" spans="1:3" s="5" customFormat="1" ht="15.75">
      <c r="A49" s="9"/>
      <c r="B49" s="10"/>
      <c r="C49" s="10"/>
    </row>
    <row r="50" spans="1:3" s="5" customFormat="1" ht="15.75">
      <c r="A50" s="9"/>
      <c r="B50" s="10"/>
      <c r="C50" s="10"/>
    </row>
    <row r="51" spans="1:3" s="5" customFormat="1" ht="15.75">
      <c r="A51" s="9"/>
      <c r="B51" s="12"/>
      <c r="C51" s="12"/>
    </row>
    <row r="52" spans="1:3" s="5" customFormat="1" ht="15.75">
      <c r="A52" s="9"/>
      <c r="B52" s="12"/>
      <c r="C52" s="12"/>
    </row>
    <row r="53" spans="1:3" s="5" customFormat="1" ht="16.5" customHeight="1">
      <c r="A53" s="9"/>
      <c r="B53" s="10"/>
      <c r="C53" s="10"/>
    </row>
    <row r="54" spans="1:3" s="5" customFormat="1" ht="15.75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3"/>
      <c r="C59" s="13"/>
    </row>
    <row r="60" spans="1:3" s="15" customFormat="1" ht="16.5" customHeight="1">
      <c r="A60" s="242"/>
      <c r="B60" s="242"/>
      <c r="C60" s="126"/>
    </row>
    <row r="61" spans="1:3" ht="15.75">
      <c r="A61" s="9"/>
      <c r="B61" s="12"/>
      <c r="C61" s="12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8" customHeight="1">
      <c r="A65" s="9"/>
      <c r="B65" s="12"/>
      <c r="C65" s="12"/>
    </row>
    <row r="66" spans="1:3" ht="15.75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0"/>
      <c r="C71" s="10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17"/>
      <c r="B105" s="18"/>
      <c r="C105" s="18"/>
    </row>
    <row r="106" spans="1:3" ht="18.75">
      <c r="A106" s="19"/>
      <c r="B106" s="19"/>
      <c r="C106" s="19"/>
    </row>
    <row r="107" spans="1:3" ht="12.75">
      <c r="A107" s="17"/>
      <c r="B107" s="17"/>
      <c r="C107" s="17"/>
    </row>
  </sheetData>
  <sheetProtection/>
  <mergeCells count="9">
    <mergeCell ref="F2:F5"/>
    <mergeCell ref="D2:D3"/>
    <mergeCell ref="E2:E5"/>
    <mergeCell ref="G2:G5"/>
    <mergeCell ref="A60:B60"/>
    <mergeCell ref="A1:B1"/>
    <mergeCell ref="A2:A5"/>
    <mergeCell ref="B2:B4"/>
    <mergeCell ref="C2:C5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="60" zoomScaleNormal="7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23.7109375" style="3" customWidth="1"/>
    <col min="4" max="4" width="35.421875" style="16" customWidth="1"/>
    <col min="5" max="5" width="41.140625" style="16" customWidth="1"/>
    <col min="6" max="7" width="19.421875" style="16" customWidth="1"/>
    <col min="8" max="8" width="16.421875" style="16" customWidth="1"/>
    <col min="9" max="16384" width="9.140625" style="16" customWidth="1"/>
  </cols>
  <sheetData>
    <row r="1" spans="1:8" s="5" customFormat="1" ht="18.75">
      <c r="A1" s="236"/>
      <c r="B1" s="236"/>
      <c r="C1" s="123"/>
      <c r="G1" s="218" t="s">
        <v>89</v>
      </c>
      <c r="H1" s="218"/>
    </row>
    <row r="2" spans="1:8" s="5" customFormat="1" ht="15.75" customHeight="1">
      <c r="A2" s="1"/>
      <c r="B2" s="1"/>
      <c r="C2" s="117"/>
      <c r="F2" s="118"/>
      <c r="G2" s="118"/>
      <c r="H2" s="118"/>
    </row>
    <row r="3" spans="1:8" s="81" customFormat="1" ht="51.75" customHeight="1">
      <c r="A3" s="254" t="s">
        <v>37</v>
      </c>
      <c r="B3" s="222" t="s">
        <v>72</v>
      </c>
      <c r="C3" s="257" t="s">
        <v>80</v>
      </c>
      <c r="D3" s="241" t="s">
        <v>65</v>
      </c>
      <c r="E3" s="241"/>
      <c r="F3" s="225" t="s">
        <v>78</v>
      </c>
      <c r="G3" s="225" t="s">
        <v>79</v>
      </c>
      <c r="H3" s="249" t="s">
        <v>83</v>
      </c>
    </row>
    <row r="4" spans="1:8" s="81" customFormat="1" ht="102.75" customHeight="1">
      <c r="A4" s="254"/>
      <c r="B4" s="223"/>
      <c r="C4" s="257"/>
      <c r="D4" s="255" t="s">
        <v>66</v>
      </c>
      <c r="E4" s="256"/>
      <c r="F4" s="225"/>
      <c r="G4" s="225"/>
      <c r="H4" s="250"/>
    </row>
    <row r="5" spans="1:8" s="81" customFormat="1" ht="64.5" customHeight="1">
      <c r="A5" s="129"/>
      <c r="B5" s="223"/>
      <c r="C5" s="257"/>
      <c r="D5" s="85" t="s">
        <v>67</v>
      </c>
      <c r="E5" s="85" t="s">
        <v>68</v>
      </c>
      <c r="F5" s="225"/>
      <c r="G5" s="225"/>
      <c r="H5" s="251"/>
    </row>
    <row r="6" spans="1:8" s="5" customFormat="1" ht="15.75">
      <c r="A6" s="22">
        <v>1</v>
      </c>
      <c r="B6" s="23" t="s">
        <v>0</v>
      </c>
      <c r="C6" s="25">
        <v>714</v>
      </c>
      <c r="D6" s="153">
        <v>37</v>
      </c>
      <c r="E6" s="153">
        <v>407</v>
      </c>
      <c r="F6" s="166">
        <v>168</v>
      </c>
      <c r="G6" s="167">
        <f>ROUND(C6/F6,3)</f>
        <v>4.25</v>
      </c>
      <c r="H6" s="168">
        <f>ROUND(D6*F6*G6/1000*4/12,1)</f>
        <v>8.8</v>
      </c>
    </row>
    <row r="7" spans="1:8" s="5" customFormat="1" ht="15.75">
      <c r="A7" s="25">
        <v>2</v>
      </c>
      <c r="B7" s="23" t="s">
        <v>60</v>
      </c>
      <c r="C7" s="25">
        <v>1250</v>
      </c>
      <c r="D7" s="153">
        <v>38</v>
      </c>
      <c r="E7" s="162">
        <v>733</v>
      </c>
      <c r="F7" s="166">
        <v>169</v>
      </c>
      <c r="G7" s="167">
        <f aca="true" t="shared" si="0" ref="G7:G44">ROUND(C7/F7,3)</f>
        <v>7.396</v>
      </c>
      <c r="H7" s="168">
        <f aca="true" t="shared" si="1" ref="H7:H44">ROUND(D7*F7*G7/1000*4/12,1)</f>
        <v>15.8</v>
      </c>
    </row>
    <row r="8" spans="1:8" s="5" customFormat="1" ht="15.75">
      <c r="A8" s="25">
        <v>3</v>
      </c>
      <c r="B8" s="23" t="s">
        <v>1</v>
      </c>
      <c r="C8" s="25">
        <v>763</v>
      </c>
      <c r="D8" s="153">
        <v>30</v>
      </c>
      <c r="E8" s="153">
        <v>630</v>
      </c>
      <c r="F8" s="166">
        <v>170</v>
      </c>
      <c r="G8" s="167">
        <f t="shared" si="0"/>
        <v>4.488</v>
      </c>
      <c r="H8" s="168">
        <f t="shared" si="1"/>
        <v>7.6</v>
      </c>
    </row>
    <row r="9" spans="1:8" s="5" customFormat="1" ht="15.75">
      <c r="A9" s="25">
        <v>4</v>
      </c>
      <c r="B9" s="23" t="s">
        <v>2</v>
      </c>
      <c r="C9" s="25">
        <v>618</v>
      </c>
      <c r="D9" s="153">
        <v>57</v>
      </c>
      <c r="E9" s="153">
        <v>446</v>
      </c>
      <c r="F9" s="166">
        <v>171</v>
      </c>
      <c r="G9" s="167">
        <f t="shared" si="0"/>
        <v>3.614</v>
      </c>
      <c r="H9" s="168">
        <f t="shared" si="1"/>
        <v>11.7</v>
      </c>
    </row>
    <row r="10" spans="1:8" s="5" customFormat="1" ht="15.75">
      <c r="A10" s="25">
        <v>5</v>
      </c>
      <c r="B10" s="23" t="s">
        <v>59</v>
      </c>
      <c r="C10" s="96">
        <v>808</v>
      </c>
      <c r="D10" s="24">
        <v>25</v>
      </c>
      <c r="E10" s="153">
        <v>150</v>
      </c>
      <c r="F10" s="166">
        <v>172</v>
      </c>
      <c r="G10" s="167">
        <f t="shared" si="0"/>
        <v>4.698</v>
      </c>
      <c r="H10" s="168">
        <f t="shared" si="1"/>
        <v>6.7</v>
      </c>
    </row>
    <row r="11" spans="1:8" s="5" customFormat="1" ht="15.75">
      <c r="A11" s="25">
        <v>6</v>
      </c>
      <c r="B11" s="23" t="s">
        <v>3</v>
      </c>
      <c r="C11" s="25">
        <v>168</v>
      </c>
      <c r="D11" s="153">
        <v>170</v>
      </c>
      <c r="E11" s="153">
        <v>703</v>
      </c>
      <c r="F11" s="166">
        <v>173</v>
      </c>
      <c r="G11" s="167">
        <f t="shared" si="0"/>
        <v>0.971</v>
      </c>
      <c r="H11" s="168">
        <f t="shared" si="1"/>
        <v>9.5</v>
      </c>
    </row>
    <row r="12" spans="1:8" s="5" customFormat="1" ht="15.75" customHeight="1">
      <c r="A12" s="25">
        <v>7</v>
      </c>
      <c r="B12" s="23" t="s">
        <v>4</v>
      </c>
      <c r="C12" s="25">
        <v>716</v>
      </c>
      <c r="D12" s="153">
        <v>45</v>
      </c>
      <c r="E12" s="153">
        <v>700</v>
      </c>
      <c r="F12" s="166">
        <v>174</v>
      </c>
      <c r="G12" s="167">
        <f t="shared" si="0"/>
        <v>4.115</v>
      </c>
      <c r="H12" s="168">
        <f t="shared" si="1"/>
        <v>10.7</v>
      </c>
    </row>
    <row r="13" spans="1:8" s="28" customFormat="1" ht="15.75">
      <c r="A13" s="26">
        <v>8</v>
      </c>
      <c r="B13" s="27" t="s">
        <v>5</v>
      </c>
      <c r="C13" s="26">
        <v>2687</v>
      </c>
      <c r="D13" s="153">
        <v>15</v>
      </c>
      <c r="E13" s="153">
        <v>361</v>
      </c>
      <c r="F13" s="166">
        <v>175</v>
      </c>
      <c r="G13" s="167">
        <f t="shared" si="0"/>
        <v>15.354</v>
      </c>
      <c r="H13" s="168">
        <f t="shared" si="1"/>
        <v>13.4</v>
      </c>
    </row>
    <row r="14" spans="1:8" s="5" customFormat="1" ht="15.75">
      <c r="A14" s="25">
        <v>9</v>
      </c>
      <c r="B14" s="23" t="s">
        <v>6</v>
      </c>
      <c r="C14" s="25">
        <v>840</v>
      </c>
      <c r="D14" s="153">
        <v>15</v>
      </c>
      <c r="E14" s="153">
        <v>37</v>
      </c>
      <c r="F14" s="166">
        <v>176</v>
      </c>
      <c r="G14" s="167">
        <f t="shared" si="0"/>
        <v>4.773</v>
      </c>
      <c r="H14" s="168">
        <f t="shared" si="1"/>
        <v>4.2</v>
      </c>
    </row>
    <row r="15" spans="1:8" s="5" customFormat="1" ht="15.75">
      <c r="A15" s="26">
        <v>10</v>
      </c>
      <c r="B15" s="30" t="s">
        <v>7</v>
      </c>
      <c r="C15" s="29">
        <v>800</v>
      </c>
      <c r="D15" s="153">
        <v>38</v>
      </c>
      <c r="E15" s="153">
        <v>162</v>
      </c>
      <c r="F15" s="166">
        <v>177</v>
      </c>
      <c r="G15" s="167">
        <f t="shared" si="0"/>
        <v>4.52</v>
      </c>
      <c r="H15" s="168">
        <f t="shared" si="1"/>
        <v>10.1</v>
      </c>
    </row>
    <row r="16" spans="1:8" s="5" customFormat="1" ht="15.75">
      <c r="A16" s="25">
        <v>11</v>
      </c>
      <c r="B16" s="30" t="s">
        <v>8</v>
      </c>
      <c r="C16" s="29">
        <v>831</v>
      </c>
      <c r="D16" s="153">
        <v>35</v>
      </c>
      <c r="E16" s="153">
        <v>195</v>
      </c>
      <c r="F16" s="166">
        <v>178</v>
      </c>
      <c r="G16" s="167">
        <f t="shared" si="0"/>
        <v>4.669</v>
      </c>
      <c r="H16" s="168">
        <f t="shared" si="1"/>
        <v>9.7</v>
      </c>
    </row>
    <row r="17" spans="1:8" s="5" customFormat="1" ht="15.75">
      <c r="A17" s="26">
        <v>12</v>
      </c>
      <c r="B17" s="30" t="s">
        <v>9</v>
      </c>
      <c r="C17" s="29">
        <v>1188</v>
      </c>
      <c r="D17" s="153">
        <v>32</v>
      </c>
      <c r="E17" s="153">
        <v>225</v>
      </c>
      <c r="F17" s="166">
        <v>179</v>
      </c>
      <c r="G17" s="167">
        <f t="shared" si="0"/>
        <v>6.637</v>
      </c>
      <c r="H17" s="168">
        <f t="shared" si="1"/>
        <v>12.7</v>
      </c>
    </row>
    <row r="18" spans="1:8" s="5" customFormat="1" ht="15.75">
      <c r="A18" s="25">
        <v>13</v>
      </c>
      <c r="B18" s="30" t="s">
        <v>10</v>
      </c>
      <c r="C18" s="29">
        <v>1567</v>
      </c>
      <c r="D18" s="153">
        <v>30</v>
      </c>
      <c r="E18" s="153">
        <v>350</v>
      </c>
      <c r="F18" s="166">
        <v>180</v>
      </c>
      <c r="G18" s="167">
        <f t="shared" si="0"/>
        <v>8.706</v>
      </c>
      <c r="H18" s="168">
        <f t="shared" si="1"/>
        <v>15.7</v>
      </c>
    </row>
    <row r="19" spans="1:8" s="5" customFormat="1" ht="19.5" customHeight="1">
      <c r="A19" s="26">
        <v>14</v>
      </c>
      <c r="B19" s="30" t="s">
        <v>11</v>
      </c>
      <c r="C19" s="29">
        <v>531</v>
      </c>
      <c r="D19" s="153">
        <v>39</v>
      </c>
      <c r="E19" s="153">
        <v>68</v>
      </c>
      <c r="F19" s="166">
        <v>181</v>
      </c>
      <c r="G19" s="167">
        <f t="shared" si="0"/>
        <v>2.934</v>
      </c>
      <c r="H19" s="168">
        <f t="shared" si="1"/>
        <v>6.9</v>
      </c>
    </row>
    <row r="20" spans="1:8" s="5" customFormat="1" ht="15.75">
      <c r="A20" s="25">
        <v>15</v>
      </c>
      <c r="B20" s="30" t="s">
        <v>12</v>
      </c>
      <c r="C20" s="29">
        <v>1397</v>
      </c>
      <c r="D20" s="153">
        <v>30</v>
      </c>
      <c r="E20" s="153">
        <v>450</v>
      </c>
      <c r="F20" s="166">
        <v>182</v>
      </c>
      <c r="G20" s="167">
        <f t="shared" si="0"/>
        <v>7.676</v>
      </c>
      <c r="H20" s="168">
        <f t="shared" si="1"/>
        <v>14</v>
      </c>
    </row>
    <row r="21" spans="1:8" s="34" customFormat="1" ht="15.75" customHeight="1">
      <c r="A21" s="26">
        <v>16</v>
      </c>
      <c r="B21" s="32" t="s">
        <v>13</v>
      </c>
      <c r="C21" s="31">
        <v>1320</v>
      </c>
      <c r="D21" s="153">
        <v>30</v>
      </c>
      <c r="E21" s="153">
        <v>150</v>
      </c>
      <c r="F21" s="166">
        <v>183</v>
      </c>
      <c r="G21" s="167">
        <f t="shared" si="0"/>
        <v>7.213</v>
      </c>
      <c r="H21" s="168">
        <f t="shared" si="1"/>
        <v>13.2</v>
      </c>
    </row>
    <row r="22" spans="1:8" s="37" customFormat="1" ht="19.5" customHeight="1">
      <c r="A22" s="25">
        <v>17</v>
      </c>
      <c r="B22" s="32" t="s">
        <v>14</v>
      </c>
      <c r="C22" s="31">
        <v>795</v>
      </c>
      <c r="D22" s="159">
        <v>20</v>
      </c>
      <c r="E22" s="159">
        <v>33</v>
      </c>
      <c r="F22" s="166">
        <v>184</v>
      </c>
      <c r="G22" s="167">
        <f t="shared" si="0"/>
        <v>4.321</v>
      </c>
      <c r="H22" s="168">
        <f t="shared" si="1"/>
        <v>5.3</v>
      </c>
    </row>
    <row r="23" spans="1:8" s="5" customFormat="1" ht="15.75">
      <c r="A23" s="26">
        <v>18</v>
      </c>
      <c r="B23" s="30" t="s">
        <v>15</v>
      </c>
      <c r="C23" s="29">
        <v>513</v>
      </c>
      <c r="D23" s="153">
        <v>30</v>
      </c>
      <c r="E23" s="153">
        <v>70</v>
      </c>
      <c r="F23" s="166">
        <v>185</v>
      </c>
      <c r="G23" s="167">
        <f t="shared" si="0"/>
        <v>2.773</v>
      </c>
      <c r="H23" s="168">
        <f t="shared" si="1"/>
        <v>5.1</v>
      </c>
    </row>
    <row r="24" spans="1:8" s="34" customFormat="1" ht="21" customHeight="1">
      <c r="A24" s="25">
        <v>19</v>
      </c>
      <c r="B24" s="32" t="s">
        <v>16</v>
      </c>
      <c r="C24" s="31">
        <v>1320</v>
      </c>
      <c r="D24" s="153">
        <v>30</v>
      </c>
      <c r="E24" s="153">
        <v>350</v>
      </c>
      <c r="F24" s="166">
        <v>186</v>
      </c>
      <c r="G24" s="167">
        <f t="shared" si="0"/>
        <v>7.097</v>
      </c>
      <c r="H24" s="168">
        <f t="shared" si="1"/>
        <v>13.2</v>
      </c>
    </row>
    <row r="25" spans="1:8" s="5" customFormat="1" ht="15.75">
      <c r="A25" s="26">
        <v>20</v>
      </c>
      <c r="B25" s="30" t="s">
        <v>17</v>
      </c>
      <c r="C25" s="29">
        <v>238</v>
      </c>
      <c r="D25" s="153">
        <v>125</v>
      </c>
      <c r="E25" s="153">
        <v>415</v>
      </c>
      <c r="F25" s="166">
        <v>187</v>
      </c>
      <c r="G25" s="167">
        <f t="shared" si="0"/>
        <v>1.273</v>
      </c>
      <c r="H25" s="168">
        <f t="shared" si="1"/>
        <v>9.9</v>
      </c>
    </row>
    <row r="26" spans="1:8" s="5" customFormat="1" ht="15.75">
      <c r="A26" s="25">
        <v>21</v>
      </c>
      <c r="B26" s="30" t="s">
        <v>18</v>
      </c>
      <c r="C26" s="29">
        <v>964</v>
      </c>
      <c r="D26" s="153">
        <v>25</v>
      </c>
      <c r="E26" s="153">
        <v>63</v>
      </c>
      <c r="F26" s="166">
        <v>188</v>
      </c>
      <c r="G26" s="167">
        <f t="shared" si="0"/>
        <v>5.128</v>
      </c>
      <c r="H26" s="168">
        <f t="shared" si="1"/>
        <v>8</v>
      </c>
    </row>
    <row r="27" spans="1:8" s="37" customFormat="1" ht="15" customHeight="1">
      <c r="A27" s="26">
        <v>22</v>
      </c>
      <c r="B27" s="32" t="s">
        <v>19</v>
      </c>
      <c r="C27" s="31">
        <v>1197</v>
      </c>
      <c r="D27" s="159">
        <v>30</v>
      </c>
      <c r="E27" s="159">
        <v>200</v>
      </c>
      <c r="F27" s="166">
        <v>189</v>
      </c>
      <c r="G27" s="167">
        <f t="shared" si="0"/>
        <v>6.333</v>
      </c>
      <c r="H27" s="168">
        <f t="shared" si="1"/>
        <v>12</v>
      </c>
    </row>
    <row r="28" spans="1:8" s="34" customFormat="1" ht="18.75" customHeight="1">
      <c r="A28" s="25">
        <v>23</v>
      </c>
      <c r="B28" s="32" t="s">
        <v>20</v>
      </c>
      <c r="C28" s="31">
        <v>1033</v>
      </c>
      <c r="D28" s="153">
        <v>24</v>
      </c>
      <c r="E28" s="153">
        <v>64</v>
      </c>
      <c r="F28" s="166">
        <v>190</v>
      </c>
      <c r="G28" s="167">
        <f t="shared" si="0"/>
        <v>5.437</v>
      </c>
      <c r="H28" s="168">
        <f t="shared" si="1"/>
        <v>8.3</v>
      </c>
    </row>
    <row r="29" spans="1:8" s="5" customFormat="1" ht="15.75">
      <c r="A29" s="26">
        <v>24</v>
      </c>
      <c r="B29" s="30" t="s">
        <v>21</v>
      </c>
      <c r="C29" s="29">
        <v>1280</v>
      </c>
      <c r="D29" s="153">
        <v>15</v>
      </c>
      <c r="E29" s="153">
        <v>39</v>
      </c>
      <c r="F29" s="166">
        <v>191</v>
      </c>
      <c r="G29" s="167">
        <f t="shared" si="0"/>
        <v>6.702</v>
      </c>
      <c r="H29" s="168">
        <f t="shared" si="1"/>
        <v>6.4</v>
      </c>
    </row>
    <row r="30" spans="1:8" s="5" customFormat="1" ht="15.75">
      <c r="A30" s="25">
        <v>25</v>
      </c>
      <c r="B30" s="30" t="s">
        <v>22</v>
      </c>
      <c r="C30" s="29">
        <v>1853</v>
      </c>
      <c r="D30" s="153">
        <v>15</v>
      </c>
      <c r="E30" s="153">
        <v>40</v>
      </c>
      <c r="F30" s="166">
        <v>192</v>
      </c>
      <c r="G30" s="167">
        <f t="shared" si="0"/>
        <v>9.651</v>
      </c>
      <c r="H30" s="168">
        <f t="shared" si="1"/>
        <v>9.3</v>
      </c>
    </row>
    <row r="31" spans="1:8" s="5" customFormat="1" ht="15.75">
      <c r="A31" s="26">
        <v>26</v>
      </c>
      <c r="B31" s="30" t="s">
        <v>23</v>
      </c>
      <c r="C31" s="29">
        <v>843</v>
      </c>
      <c r="D31" s="153">
        <v>40</v>
      </c>
      <c r="E31" s="153">
        <v>110</v>
      </c>
      <c r="F31" s="166">
        <v>193</v>
      </c>
      <c r="G31" s="167">
        <f t="shared" si="0"/>
        <v>4.368</v>
      </c>
      <c r="H31" s="168">
        <f t="shared" si="1"/>
        <v>11.2</v>
      </c>
    </row>
    <row r="32" spans="1:8" s="5" customFormat="1" ht="19.5" customHeight="1">
      <c r="A32" s="25">
        <v>27</v>
      </c>
      <c r="B32" s="30" t="s">
        <v>24</v>
      </c>
      <c r="C32" s="29">
        <v>1967</v>
      </c>
      <c r="D32" s="153">
        <v>15</v>
      </c>
      <c r="E32" s="153">
        <v>102</v>
      </c>
      <c r="F32" s="166">
        <v>194</v>
      </c>
      <c r="G32" s="167">
        <f t="shared" si="0"/>
        <v>10.139</v>
      </c>
      <c r="H32" s="168">
        <f t="shared" si="1"/>
        <v>9.8</v>
      </c>
    </row>
    <row r="33" spans="1:8" s="5" customFormat="1" ht="18" customHeight="1">
      <c r="A33" s="26">
        <v>28</v>
      </c>
      <c r="B33" s="30" t="s">
        <v>25</v>
      </c>
      <c r="C33" s="29">
        <v>1793</v>
      </c>
      <c r="D33" s="153">
        <v>15</v>
      </c>
      <c r="E33" s="153">
        <v>53</v>
      </c>
      <c r="F33" s="166">
        <v>195</v>
      </c>
      <c r="G33" s="167">
        <f t="shared" si="0"/>
        <v>9.195</v>
      </c>
      <c r="H33" s="168">
        <f t="shared" si="1"/>
        <v>9</v>
      </c>
    </row>
    <row r="34" spans="1:8" s="37" customFormat="1" ht="18.75" customHeight="1">
      <c r="A34" s="25">
        <v>29</v>
      </c>
      <c r="B34" s="32" t="s">
        <v>26</v>
      </c>
      <c r="C34" s="31">
        <v>3860</v>
      </c>
      <c r="D34" s="159">
        <v>15</v>
      </c>
      <c r="E34" s="159">
        <v>86</v>
      </c>
      <c r="F34" s="166">
        <v>196</v>
      </c>
      <c r="G34" s="167">
        <f t="shared" si="0"/>
        <v>19.694</v>
      </c>
      <c r="H34" s="168">
        <f t="shared" si="1"/>
        <v>19.3</v>
      </c>
    </row>
    <row r="35" spans="1:8" s="34" customFormat="1" ht="18" customHeight="1">
      <c r="A35" s="26">
        <v>30</v>
      </c>
      <c r="B35" s="32" t="s">
        <v>27</v>
      </c>
      <c r="C35" s="31">
        <v>1447</v>
      </c>
      <c r="D35" s="153">
        <v>15</v>
      </c>
      <c r="E35" s="153">
        <v>43</v>
      </c>
      <c r="F35" s="166">
        <v>197</v>
      </c>
      <c r="G35" s="167">
        <f t="shared" si="0"/>
        <v>7.345</v>
      </c>
      <c r="H35" s="168">
        <f t="shared" si="1"/>
        <v>7.2</v>
      </c>
    </row>
    <row r="36" spans="1:8" s="5" customFormat="1" ht="15.75">
      <c r="A36" s="25">
        <v>31</v>
      </c>
      <c r="B36" s="30" t="s">
        <v>28</v>
      </c>
      <c r="C36" s="29">
        <v>635</v>
      </c>
      <c r="D36" s="153">
        <v>55</v>
      </c>
      <c r="E36" s="153">
        <v>108</v>
      </c>
      <c r="F36" s="166">
        <v>198</v>
      </c>
      <c r="G36" s="167">
        <f t="shared" si="0"/>
        <v>3.207</v>
      </c>
      <c r="H36" s="168">
        <f t="shared" si="1"/>
        <v>11.6</v>
      </c>
    </row>
    <row r="37" spans="1:8" s="5" customFormat="1" ht="15.75">
      <c r="A37" s="26">
        <v>32</v>
      </c>
      <c r="B37" s="30" t="s">
        <v>29</v>
      </c>
      <c r="C37" s="29">
        <v>528</v>
      </c>
      <c r="D37" s="153">
        <v>61</v>
      </c>
      <c r="E37" s="153">
        <v>70</v>
      </c>
      <c r="F37" s="166">
        <v>199</v>
      </c>
      <c r="G37" s="167">
        <f t="shared" si="0"/>
        <v>2.653</v>
      </c>
      <c r="H37" s="168">
        <f t="shared" si="1"/>
        <v>10.7</v>
      </c>
    </row>
    <row r="38" spans="1:8" s="5" customFormat="1" ht="15.75">
      <c r="A38" s="25">
        <v>33</v>
      </c>
      <c r="B38" s="30" t="s">
        <v>30</v>
      </c>
      <c r="C38" s="29">
        <v>753</v>
      </c>
      <c r="D38" s="153">
        <v>15</v>
      </c>
      <c r="E38" s="153">
        <v>40</v>
      </c>
      <c r="F38" s="166">
        <v>200</v>
      </c>
      <c r="G38" s="167">
        <f t="shared" si="0"/>
        <v>3.765</v>
      </c>
      <c r="H38" s="168">
        <f t="shared" si="1"/>
        <v>3.8</v>
      </c>
    </row>
    <row r="39" spans="1:8" s="5" customFormat="1" ht="15.75">
      <c r="A39" s="26">
        <v>34</v>
      </c>
      <c r="B39" s="30" t="s">
        <v>31</v>
      </c>
      <c r="C39" s="29">
        <v>2259</v>
      </c>
      <c r="D39" s="153">
        <v>17</v>
      </c>
      <c r="E39" s="153">
        <v>185</v>
      </c>
      <c r="F39" s="166">
        <v>201</v>
      </c>
      <c r="G39" s="167">
        <f t="shared" si="0"/>
        <v>11.239</v>
      </c>
      <c r="H39" s="168">
        <f t="shared" si="1"/>
        <v>12.8</v>
      </c>
    </row>
    <row r="40" spans="1:8" s="34" customFormat="1" ht="20.25" customHeight="1">
      <c r="A40" s="25">
        <v>35</v>
      </c>
      <c r="B40" s="32" t="s">
        <v>32</v>
      </c>
      <c r="C40" s="31">
        <v>2887</v>
      </c>
      <c r="D40" s="153">
        <v>15</v>
      </c>
      <c r="E40" s="153">
        <v>231</v>
      </c>
      <c r="F40" s="166">
        <v>202</v>
      </c>
      <c r="G40" s="167">
        <f t="shared" si="0"/>
        <v>14.292</v>
      </c>
      <c r="H40" s="168">
        <f t="shared" si="1"/>
        <v>14.4</v>
      </c>
    </row>
    <row r="41" spans="1:8" s="34" customFormat="1" ht="19.5" customHeight="1">
      <c r="A41" s="26">
        <v>36</v>
      </c>
      <c r="B41" s="32" t="s">
        <v>33</v>
      </c>
      <c r="C41" s="31">
        <v>292</v>
      </c>
      <c r="D41" s="153">
        <v>48</v>
      </c>
      <c r="E41" s="153">
        <v>180</v>
      </c>
      <c r="F41" s="166">
        <v>203</v>
      </c>
      <c r="G41" s="167">
        <f t="shared" si="0"/>
        <v>1.438</v>
      </c>
      <c r="H41" s="168">
        <f t="shared" si="1"/>
        <v>4.7</v>
      </c>
    </row>
    <row r="42" spans="1:8" s="34" customFormat="1" ht="21" customHeight="1">
      <c r="A42" s="25">
        <v>37</v>
      </c>
      <c r="B42" s="32" t="s">
        <v>34</v>
      </c>
      <c r="C42" s="31">
        <v>380</v>
      </c>
      <c r="D42" s="153">
        <v>30</v>
      </c>
      <c r="E42" s="153">
        <v>60</v>
      </c>
      <c r="F42" s="166">
        <v>204</v>
      </c>
      <c r="G42" s="167">
        <f t="shared" si="0"/>
        <v>1.863</v>
      </c>
      <c r="H42" s="168">
        <f t="shared" si="1"/>
        <v>3.8</v>
      </c>
    </row>
    <row r="43" spans="1:8" s="34" customFormat="1" ht="15.75">
      <c r="A43" s="26">
        <v>38</v>
      </c>
      <c r="B43" s="32" t="s">
        <v>35</v>
      </c>
      <c r="C43" s="31">
        <v>637</v>
      </c>
      <c r="D43" s="162">
        <v>35</v>
      </c>
      <c r="E43" s="162">
        <v>45</v>
      </c>
      <c r="F43" s="166">
        <v>205</v>
      </c>
      <c r="G43" s="167">
        <f t="shared" si="0"/>
        <v>3.107</v>
      </c>
      <c r="H43" s="168">
        <f t="shared" si="1"/>
        <v>7.4</v>
      </c>
    </row>
    <row r="44" spans="1:8" s="5" customFormat="1" ht="15.75">
      <c r="A44" s="169">
        <v>39</v>
      </c>
      <c r="B44" s="39" t="s">
        <v>36</v>
      </c>
      <c r="C44" s="119">
        <v>811</v>
      </c>
      <c r="D44" s="165">
        <v>38</v>
      </c>
      <c r="E44" s="165">
        <v>59</v>
      </c>
      <c r="F44" s="170">
        <v>206</v>
      </c>
      <c r="G44" s="171">
        <f t="shared" si="0"/>
        <v>3.937</v>
      </c>
      <c r="H44" s="168">
        <f t="shared" si="1"/>
        <v>10.3</v>
      </c>
    </row>
    <row r="45" spans="1:8" s="34" customFormat="1" ht="31.5">
      <c r="A45" s="31"/>
      <c r="B45" s="144" t="s">
        <v>75</v>
      </c>
      <c r="C45" s="109"/>
      <c r="D45" s="75">
        <f>SUM(D6:D44)</f>
        <v>1394</v>
      </c>
      <c r="E45" s="75">
        <f>SUM(E6:E44)</f>
        <v>8413</v>
      </c>
      <c r="F45" s="75"/>
      <c r="G45" s="75"/>
      <c r="H45" s="172">
        <f>SUM(H6:H44)</f>
        <v>384.20000000000005</v>
      </c>
    </row>
    <row r="46" spans="1:3" s="5" customFormat="1" ht="18" customHeight="1">
      <c r="A46" s="143"/>
      <c r="B46" s="57"/>
      <c r="C46" s="57"/>
    </row>
    <row r="47" spans="1:3" s="5" customFormat="1" ht="15.75">
      <c r="A47" s="9"/>
      <c r="B47" s="10"/>
      <c r="C47" s="10"/>
    </row>
    <row r="48" spans="1:3" s="5" customFormat="1" ht="15.75">
      <c r="A48" s="9"/>
      <c r="B48" s="10"/>
      <c r="C48" s="10"/>
    </row>
    <row r="49" spans="1:3" s="5" customFormat="1" ht="15.75">
      <c r="A49" s="9"/>
      <c r="B49" s="10"/>
      <c r="C49" s="10"/>
    </row>
    <row r="50" spans="1:3" s="5" customFormat="1" ht="15.75">
      <c r="A50" s="9"/>
      <c r="B50" s="10"/>
      <c r="C50" s="10"/>
    </row>
    <row r="51" spans="1:3" s="5" customFormat="1" ht="15.75">
      <c r="A51" s="9"/>
      <c r="B51" s="12"/>
      <c r="C51" s="12"/>
    </row>
    <row r="52" spans="1:3" s="5" customFormat="1" ht="15.75">
      <c r="A52" s="9"/>
      <c r="B52" s="12"/>
      <c r="C52" s="12"/>
    </row>
    <row r="53" spans="1:3" s="5" customFormat="1" ht="16.5" customHeight="1">
      <c r="A53" s="9"/>
      <c r="B53" s="10"/>
      <c r="C53" s="10"/>
    </row>
    <row r="54" spans="1:3" s="5" customFormat="1" ht="15.75">
      <c r="A54" s="9"/>
      <c r="B54" s="10"/>
      <c r="C54" s="10"/>
    </row>
    <row r="55" spans="1:3" s="5" customFormat="1" ht="15.75">
      <c r="A55" s="9"/>
      <c r="B55" s="10"/>
      <c r="C55" s="10"/>
    </row>
    <row r="56" spans="1:3" s="5" customFormat="1" ht="15.75">
      <c r="A56" s="9"/>
      <c r="B56" s="10"/>
      <c r="C56" s="10"/>
    </row>
    <row r="57" spans="1:3" s="5" customFormat="1" ht="15.75">
      <c r="A57" s="9"/>
      <c r="B57" s="10"/>
      <c r="C57" s="10"/>
    </row>
    <row r="58" spans="1:3" s="5" customFormat="1" ht="15.75">
      <c r="A58" s="9"/>
      <c r="B58" s="10"/>
      <c r="C58" s="10"/>
    </row>
    <row r="59" spans="1:3" s="5" customFormat="1" ht="15.75">
      <c r="A59" s="9"/>
      <c r="B59" s="13"/>
      <c r="C59" s="13"/>
    </row>
    <row r="60" spans="1:3" s="15" customFormat="1" ht="16.5" customHeight="1">
      <c r="A60" s="242"/>
      <c r="B60" s="242"/>
      <c r="C60" s="126"/>
    </row>
    <row r="61" spans="1:3" ht="15.75">
      <c r="A61" s="9"/>
      <c r="B61" s="12"/>
      <c r="C61" s="12"/>
    </row>
    <row r="62" spans="1:3" ht="15.75">
      <c r="A62" s="9"/>
      <c r="B62" s="12"/>
      <c r="C62" s="12"/>
    </row>
    <row r="63" spans="1:3" ht="15.75">
      <c r="A63" s="9"/>
      <c r="B63" s="12"/>
      <c r="C63" s="12"/>
    </row>
    <row r="64" spans="1:3" ht="15.75">
      <c r="A64" s="9"/>
      <c r="B64" s="12"/>
      <c r="C64" s="12"/>
    </row>
    <row r="65" spans="1:3" ht="18" customHeight="1">
      <c r="A65" s="9"/>
      <c r="B65" s="12"/>
      <c r="C65" s="12"/>
    </row>
    <row r="66" spans="1:3" ht="15.75">
      <c r="A66" s="9"/>
      <c r="B66" s="12"/>
      <c r="C66" s="12"/>
    </row>
    <row r="67" spans="1:3" ht="15.75">
      <c r="A67" s="9"/>
      <c r="B67" s="12"/>
      <c r="C67" s="12"/>
    </row>
    <row r="68" spans="1:3" ht="15.75">
      <c r="A68" s="9"/>
      <c r="B68" s="12"/>
      <c r="C68" s="12"/>
    </row>
    <row r="69" spans="1:3" ht="15.75">
      <c r="A69" s="9"/>
      <c r="B69" s="12"/>
      <c r="C69" s="12"/>
    </row>
    <row r="70" spans="1:3" ht="15.75">
      <c r="A70" s="9"/>
      <c r="B70" s="12"/>
      <c r="C70" s="12"/>
    </row>
    <row r="71" spans="1:3" ht="15.75">
      <c r="A71" s="9"/>
      <c r="B71" s="10"/>
      <c r="C71" s="10"/>
    </row>
    <row r="72" spans="1:3" ht="15.75">
      <c r="A72" s="9"/>
      <c r="B72" s="10"/>
      <c r="C72" s="10"/>
    </row>
    <row r="73" spans="1:3" ht="15.75">
      <c r="A73" s="9"/>
      <c r="B73" s="10"/>
      <c r="C73" s="10"/>
    </row>
    <row r="74" spans="1:3" ht="15.75">
      <c r="A74" s="9"/>
      <c r="B74" s="10"/>
      <c r="C74" s="10"/>
    </row>
    <row r="75" spans="1:3" ht="15.75">
      <c r="A75" s="9"/>
      <c r="B75" s="10"/>
      <c r="C75" s="10"/>
    </row>
    <row r="76" spans="1:3" ht="15.75">
      <c r="A76" s="9"/>
      <c r="B76" s="10"/>
      <c r="C76" s="10"/>
    </row>
    <row r="77" spans="1:3" ht="15.75">
      <c r="A77" s="9"/>
      <c r="B77" s="10"/>
      <c r="C77" s="10"/>
    </row>
    <row r="78" spans="1:3" ht="15.75">
      <c r="A78" s="9"/>
      <c r="B78" s="10"/>
      <c r="C78" s="10"/>
    </row>
    <row r="79" spans="1:3" ht="15.75">
      <c r="A79" s="9"/>
      <c r="B79" s="10"/>
      <c r="C79" s="10"/>
    </row>
    <row r="80" spans="1:3" ht="15.75">
      <c r="A80" s="9"/>
      <c r="B80" s="10"/>
      <c r="C80" s="10"/>
    </row>
    <row r="81" spans="1:3" ht="15.75">
      <c r="A81" s="9"/>
      <c r="B81" s="10"/>
      <c r="C81" s="10"/>
    </row>
    <row r="82" spans="1:3" ht="15.75">
      <c r="A82" s="9"/>
      <c r="B82" s="10"/>
      <c r="C82" s="10"/>
    </row>
    <row r="83" spans="1:3" ht="15.75">
      <c r="A83" s="9"/>
      <c r="B83" s="10"/>
      <c r="C83" s="10"/>
    </row>
    <row r="84" spans="1:3" ht="15.75">
      <c r="A84" s="9"/>
      <c r="B84" s="10"/>
      <c r="C84" s="10"/>
    </row>
    <row r="85" spans="1:3" ht="15.75">
      <c r="A85" s="9"/>
      <c r="B85" s="10"/>
      <c r="C85" s="10"/>
    </row>
    <row r="86" spans="1:3" ht="15.75">
      <c r="A86" s="9"/>
      <c r="B86" s="10"/>
      <c r="C86" s="10"/>
    </row>
    <row r="87" spans="1:3" ht="15.75">
      <c r="A87" s="9"/>
      <c r="B87" s="10"/>
      <c r="C87" s="10"/>
    </row>
    <row r="88" spans="1:3" ht="15.75">
      <c r="A88" s="9"/>
      <c r="B88" s="10"/>
      <c r="C88" s="10"/>
    </row>
    <row r="89" spans="1:3" ht="15.75">
      <c r="A89" s="9"/>
      <c r="B89" s="10"/>
      <c r="C89" s="10"/>
    </row>
    <row r="90" spans="1:3" ht="15.75">
      <c r="A90" s="9"/>
      <c r="B90" s="10"/>
      <c r="C90" s="10"/>
    </row>
    <row r="91" spans="1:3" ht="15.75">
      <c r="A91" s="9"/>
      <c r="B91" s="10"/>
      <c r="C91" s="10"/>
    </row>
    <row r="92" spans="1:3" ht="15.75">
      <c r="A92" s="9"/>
      <c r="B92" s="10"/>
      <c r="C92" s="10"/>
    </row>
    <row r="93" spans="1:3" ht="15.75">
      <c r="A93" s="9"/>
      <c r="B93" s="10"/>
      <c r="C93" s="10"/>
    </row>
    <row r="94" spans="1:3" ht="15.75">
      <c r="A94" s="9"/>
      <c r="B94" s="10"/>
      <c r="C94" s="10"/>
    </row>
    <row r="95" spans="1:3" ht="15.75">
      <c r="A95" s="9"/>
      <c r="B95" s="10"/>
      <c r="C95" s="10"/>
    </row>
    <row r="96" spans="1:3" ht="15.75">
      <c r="A96" s="9"/>
      <c r="B96" s="10"/>
      <c r="C96" s="10"/>
    </row>
    <row r="97" spans="1:3" ht="15.75">
      <c r="A97" s="9"/>
      <c r="B97" s="10"/>
      <c r="C97" s="10"/>
    </row>
    <row r="98" spans="1:3" ht="15.75">
      <c r="A98" s="9"/>
      <c r="B98" s="10"/>
      <c r="C98" s="10"/>
    </row>
    <row r="99" spans="1:3" ht="15.75">
      <c r="A99" s="9"/>
      <c r="B99" s="10"/>
      <c r="C99" s="10"/>
    </row>
    <row r="100" spans="1:3" ht="15.75">
      <c r="A100" s="9"/>
      <c r="B100" s="10"/>
      <c r="C100" s="10"/>
    </row>
    <row r="101" spans="1:3" ht="15.75">
      <c r="A101" s="9"/>
      <c r="B101" s="10"/>
      <c r="C101" s="10"/>
    </row>
    <row r="102" spans="1:3" ht="15.75">
      <c r="A102" s="9"/>
      <c r="B102" s="10"/>
      <c r="C102" s="10"/>
    </row>
    <row r="103" spans="1:3" ht="15.75">
      <c r="A103" s="9"/>
      <c r="B103" s="10"/>
      <c r="C103" s="10"/>
    </row>
    <row r="104" spans="1:3" ht="15.75">
      <c r="A104" s="9"/>
      <c r="B104" s="10"/>
      <c r="C104" s="10"/>
    </row>
    <row r="105" spans="1:3" ht="15.75">
      <c r="A105" s="17"/>
      <c r="B105" s="18"/>
      <c r="C105" s="18"/>
    </row>
    <row r="106" spans="1:3" ht="18.75">
      <c r="A106" s="19"/>
      <c r="B106" s="19"/>
      <c r="C106" s="19"/>
    </row>
    <row r="107" spans="1:3" ht="12.75">
      <c r="A107" s="17"/>
      <c r="B107" s="17"/>
      <c r="C107" s="17"/>
    </row>
  </sheetData>
  <sheetProtection/>
  <mergeCells count="11">
    <mergeCell ref="H3:H5"/>
    <mergeCell ref="F3:F5"/>
    <mergeCell ref="G1:H1"/>
    <mergeCell ref="C3:C5"/>
    <mergeCell ref="G3:G5"/>
    <mergeCell ref="B3:B5"/>
    <mergeCell ref="A60:B60"/>
    <mergeCell ref="A1:B1"/>
    <mergeCell ref="A3:A4"/>
    <mergeCell ref="D3:E3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71" zoomScaleNormal="74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140625" defaultRowHeight="12.75"/>
  <cols>
    <col min="1" max="1" width="9.00390625" style="215" customWidth="1"/>
    <col min="2" max="2" width="36.140625" style="215" customWidth="1"/>
    <col min="3" max="3" width="29.00390625" style="210" customWidth="1"/>
    <col min="4" max="4" width="21.421875" style="211" customWidth="1"/>
    <col min="5" max="5" width="14.140625" style="211" customWidth="1"/>
    <col min="6" max="6" width="15.7109375" style="211" customWidth="1"/>
    <col min="7" max="7" width="9.140625" style="211" customWidth="1"/>
    <col min="8" max="8" width="17.8515625" style="211" customWidth="1"/>
    <col min="9" max="9" width="24.57421875" style="211" customWidth="1"/>
    <col min="10" max="10" width="16.57421875" style="211" customWidth="1"/>
    <col min="11" max="11" width="14.7109375" style="210" customWidth="1"/>
    <col min="12" max="16384" width="9.140625" style="210" customWidth="1"/>
  </cols>
  <sheetData>
    <row r="1" spans="1:10" s="173" customFormat="1" ht="18.75">
      <c r="A1" s="260"/>
      <c r="B1" s="260"/>
      <c r="C1" s="174" t="s">
        <v>81</v>
      </c>
      <c r="D1" s="175"/>
      <c r="E1" s="175"/>
      <c r="F1" s="175"/>
      <c r="G1" s="175"/>
      <c r="H1" s="175"/>
      <c r="I1" s="175"/>
      <c r="J1" s="175"/>
    </row>
    <row r="2" spans="1:10" s="173" customFormat="1" ht="15.75" customHeight="1">
      <c r="A2" s="176"/>
      <c r="B2" s="177"/>
      <c r="D2" s="175"/>
      <c r="E2" s="175"/>
      <c r="F2" s="175"/>
      <c r="G2" s="175"/>
      <c r="H2" s="175"/>
      <c r="I2" s="175"/>
      <c r="J2" s="175"/>
    </row>
    <row r="3" spans="1:10" s="179" customFormat="1" ht="51.75" customHeight="1">
      <c r="A3" s="261" t="s">
        <v>37</v>
      </c>
      <c r="B3" s="263" t="s">
        <v>72</v>
      </c>
      <c r="C3" s="258" t="s">
        <v>82</v>
      </c>
      <c r="D3" s="178"/>
      <c r="E3" s="178"/>
      <c r="F3" s="178"/>
      <c r="G3" s="178"/>
      <c r="H3" s="178"/>
      <c r="I3" s="178"/>
      <c r="J3" s="178"/>
    </row>
    <row r="4" spans="1:10" s="179" customFormat="1" ht="64.5" customHeight="1">
      <c r="A4" s="262"/>
      <c r="B4" s="263"/>
      <c r="C4" s="258"/>
      <c r="D4" s="180"/>
      <c r="E4" s="178"/>
      <c r="F4" s="178"/>
      <c r="G4" s="178"/>
      <c r="H4" s="181"/>
      <c r="I4" s="181"/>
      <c r="J4" s="181"/>
    </row>
    <row r="5" spans="1:10" s="173" customFormat="1" ht="15.75">
      <c r="A5" s="182">
        <v>1</v>
      </c>
      <c r="B5" s="183" t="s">
        <v>0</v>
      </c>
      <c r="C5" s="184">
        <f>'Школы-началка'!W8+'Школы-основная'!Y8+'Школы-средняя'!U8+Допобразование!L7+Коррекция!G7+ППК!G6+Работы!H6</f>
        <v>879.8999999999999</v>
      </c>
      <c r="D5" s="185"/>
      <c r="E5" s="187"/>
      <c r="F5" s="187"/>
      <c r="G5" s="188"/>
      <c r="H5" s="187"/>
      <c r="I5" s="186"/>
      <c r="J5" s="186"/>
    </row>
    <row r="6" spans="1:10" s="173" customFormat="1" ht="15.75">
      <c r="A6" s="189">
        <v>2</v>
      </c>
      <c r="B6" s="183" t="s">
        <v>60</v>
      </c>
      <c r="C6" s="184">
        <f>'Школы-началка'!W9+'Школы-основная'!Y9+'Школы-средняя'!U9+Допобразование!L8+Коррекция!G8+ППК!G7+Работы!H7</f>
        <v>1582.1999999999996</v>
      </c>
      <c r="D6" s="185"/>
      <c r="E6" s="187"/>
      <c r="F6" s="187"/>
      <c r="G6" s="188"/>
      <c r="H6" s="187"/>
      <c r="I6" s="186"/>
      <c r="J6" s="186"/>
    </row>
    <row r="7" spans="1:10" s="173" customFormat="1" ht="15.75">
      <c r="A7" s="189">
        <v>3</v>
      </c>
      <c r="B7" s="183" t="s">
        <v>1</v>
      </c>
      <c r="C7" s="184">
        <f>'Школы-началка'!W10+'Школы-основная'!Y10+'Школы-средняя'!U10+Допобразование!L9+Коррекция!G9+ППК!G8+Работы!H8</f>
        <v>762.3000000000002</v>
      </c>
      <c r="D7" s="185"/>
      <c r="E7" s="187"/>
      <c r="F7" s="187"/>
      <c r="G7" s="188"/>
      <c r="H7" s="187"/>
      <c r="I7" s="186"/>
      <c r="J7" s="186"/>
    </row>
    <row r="8" spans="1:10" s="173" customFormat="1" ht="15.75">
      <c r="A8" s="189">
        <v>4</v>
      </c>
      <c r="B8" s="183" t="s">
        <v>2</v>
      </c>
      <c r="C8" s="184">
        <f>'Школы-началка'!W11+'Школы-основная'!Y11+'Школы-средняя'!U11+Допобразование!L10+Коррекция!G10+ППК!G9+Работы!H9</f>
        <v>1172.8000000000002</v>
      </c>
      <c r="D8" s="185"/>
      <c r="E8" s="187"/>
      <c r="F8" s="187"/>
      <c r="G8" s="188"/>
      <c r="H8" s="187"/>
      <c r="I8" s="186"/>
      <c r="J8" s="186"/>
    </row>
    <row r="9" spans="1:10" s="173" customFormat="1" ht="15.75">
      <c r="A9" s="189">
        <v>5</v>
      </c>
      <c r="B9" s="183" t="s">
        <v>59</v>
      </c>
      <c r="C9" s="184">
        <f>'Школы-началка'!W12+'Школы-основная'!Y12+'Школы-средняя'!U12+Допобразование!L11+Коррекция!G11+ППК!G10+Работы!H10</f>
        <v>161.99999999999997</v>
      </c>
      <c r="D9" s="185"/>
      <c r="E9" s="187"/>
      <c r="F9" s="187"/>
      <c r="G9" s="188"/>
      <c r="H9" s="187"/>
      <c r="I9" s="186"/>
      <c r="J9" s="186"/>
    </row>
    <row r="10" spans="1:10" s="173" customFormat="1" ht="15.75">
      <c r="A10" s="189">
        <v>6</v>
      </c>
      <c r="B10" s="183" t="s">
        <v>3</v>
      </c>
      <c r="C10" s="184">
        <f>'Школы-началка'!W13+'Школы-основная'!Y13+'Школы-средняя'!U13+Допобразование!L12+Коррекция!G12+ППК!G11+Работы!H11</f>
        <v>949.0999999999998</v>
      </c>
      <c r="D10" s="185"/>
      <c r="E10" s="187"/>
      <c r="F10" s="187"/>
      <c r="G10" s="188"/>
      <c r="H10" s="187"/>
      <c r="I10" s="190"/>
      <c r="J10" s="186"/>
    </row>
    <row r="11" spans="1:10" s="173" customFormat="1" ht="15.75" customHeight="1">
      <c r="A11" s="189">
        <v>7</v>
      </c>
      <c r="B11" s="183" t="s">
        <v>4</v>
      </c>
      <c r="C11" s="184">
        <f>'Школы-началка'!W14+'Школы-основная'!Y14+'Школы-средняя'!U14+Допобразование!L13+Коррекция!G13+ППК!G12+Работы!H12</f>
        <v>1072</v>
      </c>
      <c r="D11" s="185"/>
      <c r="E11" s="187"/>
      <c r="F11" s="187"/>
      <c r="G11" s="188"/>
      <c r="H11" s="187"/>
      <c r="I11" s="190"/>
      <c r="J11" s="186"/>
    </row>
    <row r="12" spans="1:10" s="194" customFormat="1" ht="15.75">
      <c r="A12" s="191">
        <v>8</v>
      </c>
      <c r="B12" s="192" t="s">
        <v>5</v>
      </c>
      <c r="C12" s="184">
        <f>'Школы-началка'!W15+'Школы-основная'!Y15+'Школы-средняя'!U15+Допобразование!L14+Коррекция!G14+ППК!G13+Работы!H13</f>
        <v>1343.8000000000002</v>
      </c>
      <c r="D12" s="185"/>
      <c r="E12" s="187"/>
      <c r="F12" s="187"/>
      <c r="G12" s="188"/>
      <c r="H12" s="187"/>
      <c r="I12" s="193"/>
      <c r="J12" s="186"/>
    </row>
    <row r="13" spans="1:10" s="173" customFormat="1" ht="15.75">
      <c r="A13" s="189">
        <v>9</v>
      </c>
      <c r="B13" s="183" t="s">
        <v>6</v>
      </c>
      <c r="C13" s="184">
        <f>'Школы-началка'!W16+'Школы-основная'!Y16+'Школы-средняя'!U16+Допобразование!L15+Коррекция!G15+ППК!G14+Работы!H14</f>
        <v>419.5</v>
      </c>
      <c r="D13" s="185"/>
      <c r="E13" s="187"/>
      <c r="F13" s="187"/>
      <c r="G13" s="188"/>
      <c r="H13" s="187"/>
      <c r="I13" s="193"/>
      <c r="J13" s="186"/>
    </row>
    <row r="14" spans="1:10" s="173" customFormat="1" ht="15.75">
      <c r="A14" s="191">
        <v>10</v>
      </c>
      <c r="B14" s="195" t="s">
        <v>7</v>
      </c>
      <c r="C14" s="184">
        <f>'Школы-началка'!W17+'Школы-основная'!Y17+'Школы-средняя'!U17+Допобразование!L16+Коррекция!G16+ППК!G15+Работы!H15</f>
        <v>1013.1000000000001</v>
      </c>
      <c r="D14" s="185"/>
      <c r="E14" s="187"/>
      <c r="F14" s="187"/>
      <c r="G14" s="188"/>
      <c r="H14" s="187"/>
      <c r="I14" s="186"/>
      <c r="J14" s="186"/>
    </row>
    <row r="15" spans="1:10" s="173" customFormat="1" ht="15.75">
      <c r="A15" s="189">
        <v>11</v>
      </c>
      <c r="B15" s="195" t="s">
        <v>8</v>
      </c>
      <c r="C15" s="184">
        <f>'Школы-началка'!W18+'Школы-основная'!Y18+'Школы-средняя'!U18+Допобразование!L17+Коррекция!G17+ППК!G16+Работы!H16</f>
        <v>968.3000000000002</v>
      </c>
      <c r="D15" s="185"/>
      <c r="E15" s="187"/>
      <c r="F15" s="187"/>
      <c r="G15" s="188"/>
      <c r="H15" s="187"/>
      <c r="I15" s="186"/>
      <c r="J15" s="186"/>
    </row>
    <row r="16" spans="1:10" s="173" customFormat="1" ht="15.75">
      <c r="A16" s="191">
        <v>12</v>
      </c>
      <c r="B16" s="195" t="s">
        <v>9</v>
      </c>
      <c r="C16" s="184">
        <f>'Школы-началка'!W19+'Школы-основная'!Y19+'Школы-средняя'!U19+Допобразование!L18+Коррекция!G18+ППК!G17+Работы!H17</f>
        <v>1267.8999999999999</v>
      </c>
      <c r="D16" s="185"/>
      <c r="E16" s="187"/>
      <c r="F16" s="187"/>
      <c r="G16" s="188"/>
      <c r="H16" s="187"/>
      <c r="I16" s="186"/>
      <c r="J16" s="186"/>
    </row>
    <row r="17" spans="1:10" s="173" customFormat="1" ht="15.75">
      <c r="A17" s="189">
        <v>13</v>
      </c>
      <c r="B17" s="195" t="s">
        <v>10</v>
      </c>
      <c r="C17" s="184">
        <f>'Школы-началка'!W20+'Школы-основная'!Y20+'Школы-средняя'!U20+Допобразование!L19+Коррекция!G19+ППК!G18+Работы!H18</f>
        <v>1568.3</v>
      </c>
      <c r="D17" s="185"/>
      <c r="E17" s="187"/>
      <c r="F17" s="187"/>
      <c r="G17" s="188"/>
      <c r="H17" s="187"/>
      <c r="I17" s="186"/>
      <c r="J17" s="186"/>
    </row>
    <row r="18" spans="1:10" s="173" customFormat="1" ht="19.5" customHeight="1">
      <c r="A18" s="191">
        <v>14</v>
      </c>
      <c r="B18" s="195" t="s">
        <v>11</v>
      </c>
      <c r="C18" s="184">
        <f>'Школы-началка'!W21+'Школы-основная'!Y21+'Школы-средняя'!U21+Допобразование!L20+Коррекция!G20+ППК!G19+Работы!H19</f>
        <v>689.7999999999998</v>
      </c>
      <c r="D18" s="185"/>
      <c r="E18" s="187"/>
      <c r="F18" s="187"/>
      <c r="G18" s="188"/>
      <c r="H18" s="187"/>
      <c r="I18" s="193"/>
      <c r="J18" s="186"/>
    </row>
    <row r="19" spans="1:10" s="173" customFormat="1" ht="15.75">
      <c r="A19" s="189">
        <v>15</v>
      </c>
      <c r="B19" s="195" t="s">
        <v>12</v>
      </c>
      <c r="C19" s="184">
        <f>'Школы-началка'!W22+'Школы-основная'!Y22+'Школы-средняя'!U22+Допобразование!L21+Коррекция!G21+ППК!G20+Работы!H20</f>
        <v>1394.8</v>
      </c>
      <c r="D19" s="185"/>
      <c r="E19" s="187"/>
      <c r="F19" s="187"/>
      <c r="G19" s="188"/>
      <c r="H19" s="187"/>
      <c r="I19" s="186"/>
      <c r="J19" s="186"/>
    </row>
    <row r="20" spans="1:10" s="197" customFormat="1" ht="15.75" customHeight="1">
      <c r="A20" s="191">
        <v>16</v>
      </c>
      <c r="B20" s="196" t="s">
        <v>13</v>
      </c>
      <c r="C20" s="184">
        <f>'Школы-началка'!W23+'Школы-основная'!Y23+'Школы-средняя'!U23+Допобразование!L22+Коррекция!G22+ППК!G21+Работы!H21</f>
        <v>1320.4999999999998</v>
      </c>
      <c r="D20" s="185"/>
      <c r="E20" s="187"/>
      <c r="F20" s="187"/>
      <c r="G20" s="188"/>
      <c r="H20" s="187"/>
      <c r="I20" s="186"/>
      <c r="J20" s="186"/>
    </row>
    <row r="21" spans="1:10" s="199" customFormat="1" ht="19.5" customHeight="1">
      <c r="A21" s="189">
        <v>17</v>
      </c>
      <c r="B21" s="196" t="s">
        <v>14</v>
      </c>
      <c r="C21" s="184">
        <f>'Школы-началка'!W24+'Школы-основная'!Y24+'Школы-средняя'!U24+Допобразование!L23+Коррекция!G23+ППК!G22+Работы!H22</f>
        <v>528.8999999999999</v>
      </c>
      <c r="D21" s="185"/>
      <c r="E21" s="187"/>
      <c r="F21" s="187"/>
      <c r="G21" s="188"/>
      <c r="H21" s="187"/>
      <c r="I21" s="198"/>
      <c r="J21" s="186"/>
    </row>
    <row r="22" spans="1:10" s="173" customFormat="1" ht="15.75">
      <c r="A22" s="191">
        <v>18</v>
      </c>
      <c r="B22" s="195" t="s">
        <v>15</v>
      </c>
      <c r="C22" s="184">
        <f>'Школы-началка'!W25+'Школы-основная'!Y25+'Школы-средняя'!U25+Допобразование!L24+Коррекция!G24+ППК!G23+Работы!H23</f>
        <v>511.6</v>
      </c>
      <c r="D22" s="185"/>
      <c r="E22" s="187"/>
      <c r="F22" s="187"/>
      <c r="G22" s="188"/>
      <c r="H22" s="187"/>
      <c r="I22" s="186"/>
      <c r="J22" s="186"/>
    </row>
    <row r="23" spans="1:10" s="197" customFormat="1" ht="21" customHeight="1">
      <c r="A23" s="189">
        <v>19</v>
      </c>
      <c r="B23" s="196" t="s">
        <v>16</v>
      </c>
      <c r="C23" s="184">
        <f>'Школы-началка'!W26+'Школы-основная'!Y26+'Школы-средняя'!U26+Допобразование!L25+Коррекция!G25+ППК!G24+Работы!H24</f>
        <v>1320.7000000000003</v>
      </c>
      <c r="D23" s="185"/>
      <c r="E23" s="187"/>
      <c r="F23" s="187"/>
      <c r="G23" s="188"/>
      <c r="H23" s="187"/>
      <c r="I23" s="186"/>
      <c r="J23" s="186"/>
    </row>
    <row r="24" spans="1:10" s="173" customFormat="1" ht="15.75">
      <c r="A24" s="191">
        <v>20</v>
      </c>
      <c r="B24" s="195" t="s">
        <v>17</v>
      </c>
      <c r="C24" s="184">
        <f>'Школы-началка'!W27+'Школы-основная'!Y27+'Школы-средняя'!U27+Допобразование!L26+Коррекция!G26+ППК!G25+Работы!H25</f>
        <v>989.1</v>
      </c>
      <c r="D24" s="185"/>
      <c r="E24" s="187"/>
      <c r="F24" s="187"/>
      <c r="G24" s="188"/>
      <c r="H24" s="187"/>
      <c r="I24" s="186"/>
      <c r="J24" s="186"/>
    </row>
    <row r="25" spans="1:10" s="173" customFormat="1" ht="15.75">
      <c r="A25" s="189">
        <v>21</v>
      </c>
      <c r="B25" s="195" t="s">
        <v>18</v>
      </c>
      <c r="C25" s="184">
        <f>'Школы-началка'!W28+'Школы-основная'!Y28+'Школы-средняя'!U28+Допобразование!L27+Коррекция!G27+ППК!G26+Работы!H26</f>
        <v>804.2</v>
      </c>
      <c r="D25" s="185"/>
      <c r="E25" s="187"/>
      <c r="F25" s="187"/>
      <c r="G25" s="188"/>
      <c r="H25" s="187"/>
      <c r="I25" s="193"/>
      <c r="J25" s="186"/>
    </row>
    <row r="26" spans="1:10" s="199" customFormat="1" ht="15" customHeight="1">
      <c r="A26" s="191">
        <v>22</v>
      </c>
      <c r="B26" s="196" t="s">
        <v>19</v>
      </c>
      <c r="C26" s="184">
        <f>'Школы-началка'!W29+'Школы-основная'!Y29+'Школы-средняя'!U29+Допобразование!L28+Коррекция!G28+ППК!G27+Работы!H27</f>
        <v>1197.6</v>
      </c>
      <c r="D26" s="185"/>
      <c r="E26" s="187"/>
      <c r="F26" s="187"/>
      <c r="G26" s="188"/>
      <c r="H26" s="187"/>
      <c r="I26" s="200"/>
      <c r="J26" s="186"/>
    </row>
    <row r="27" spans="1:10" s="197" customFormat="1" ht="18.75" customHeight="1">
      <c r="A27" s="189">
        <v>23</v>
      </c>
      <c r="B27" s="196" t="s">
        <v>20</v>
      </c>
      <c r="C27" s="184">
        <f>'Школы-началка'!W30+'Школы-основная'!Y30+'Школы-средняя'!U30+Допобразование!L29+Коррекция!G29+ППК!G28+Работы!H28</f>
        <v>826.6</v>
      </c>
      <c r="D27" s="185"/>
      <c r="E27" s="187"/>
      <c r="F27" s="187"/>
      <c r="G27" s="188"/>
      <c r="H27" s="187"/>
      <c r="I27" s="193"/>
      <c r="J27" s="186"/>
    </row>
    <row r="28" spans="1:10" s="173" customFormat="1" ht="15.75">
      <c r="A28" s="191">
        <v>24</v>
      </c>
      <c r="B28" s="195" t="s">
        <v>21</v>
      </c>
      <c r="C28" s="184">
        <f>'Школы-началка'!W31+'Школы-основная'!Y31+'Школы-средняя'!U31+Допобразование!L30+Коррекция!G30+ППК!G29+Работы!H29</f>
        <v>639.0999999999999</v>
      </c>
      <c r="D28" s="185"/>
      <c r="E28" s="187"/>
      <c r="F28" s="187"/>
      <c r="G28" s="188"/>
      <c r="H28" s="187"/>
      <c r="I28" s="193"/>
      <c r="J28" s="186"/>
    </row>
    <row r="29" spans="1:10" s="173" customFormat="1" ht="15.75">
      <c r="A29" s="189">
        <v>25</v>
      </c>
      <c r="B29" s="195" t="s">
        <v>22</v>
      </c>
      <c r="C29" s="184">
        <f>'Школы-началка'!W32+'Школы-основная'!Y32+'Школы-средняя'!U32+Допобразование!L31+Коррекция!G31+ППК!G30+Работы!H30</f>
        <v>925.9999999999999</v>
      </c>
      <c r="D29" s="185"/>
      <c r="E29" s="187"/>
      <c r="F29" s="187"/>
      <c r="G29" s="188"/>
      <c r="H29" s="187"/>
      <c r="I29" s="193"/>
      <c r="J29" s="186"/>
    </row>
    <row r="30" spans="1:10" s="173" customFormat="1" ht="15.75">
      <c r="A30" s="191">
        <v>26</v>
      </c>
      <c r="B30" s="195" t="s">
        <v>23</v>
      </c>
      <c r="C30" s="184">
        <f>'Школы-началка'!W33+'Школы-основная'!Y33+'Школы-средняя'!U33+Допобразование!L32+Коррекция!G32+ППК!G31+Работы!H31</f>
        <v>1124.4000000000003</v>
      </c>
      <c r="D30" s="185"/>
      <c r="E30" s="187"/>
      <c r="F30" s="187"/>
      <c r="G30" s="188"/>
      <c r="H30" s="187"/>
      <c r="I30" s="193"/>
      <c r="J30" s="186"/>
    </row>
    <row r="31" spans="1:10" s="173" customFormat="1" ht="19.5" customHeight="1">
      <c r="A31" s="189">
        <v>27</v>
      </c>
      <c r="B31" s="195" t="s">
        <v>24</v>
      </c>
      <c r="C31" s="184">
        <f>'Школы-началка'!W34+'Школы-основная'!Y34+'Школы-средняя'!U34+Допобразование!L33+Коррекция!G33+ППК!G32+Работы!H32</f>
        <v>983.2999999999998</v>
      </c>
      <c r="D31" s="185"/>
      <c r="E31" s="187"/>
      <c r="F31" s="187"/>
      <c r="G31" s="188"/>
      <c r="H31" s="187"/>
      <c r="I31" s="193"/>
      <c r="J31" s="186"/>
    </row>
    <row r="32" spans="1:10" s="173" customFormat="1" ht="18" customHeight="1">
      <c r="A32" s="191">
        <v>28</v>
      </c>
      <c r="B32" s="195" t="s">
        <v>25</v>
      </c>
      <c r="C32" s="184">
        <f>'Школы-началка'!W35+'Школы-основная'!Y35+'Школы-средняя'!U35+Допобразование!L34+Коррекция!G34+ППК!G33+Работы!H33</f>
        <v>897.0999999999999</v>
      </c>
      <c r="D32" s="185"/>
      <c r="E32" s="187"/>
      <c r="F32" s="187"/>
      <c r="G32" s="188"/>
      <c r="H32" s="187"/>
      <c r="I32" s="193"/>
      <c r="J32" s="186"/>
    </row>
    <row r="33" spans="1:10" s="199" customFormat="1" ht="18.75" customHeight="1">
      <c r="A33" s="189">
        <v>29</v>
      </c>
      <c r="B33" s="196" t="s">
        <v>26</v>
      </c>
      <c r="C33" s="184">
        <f>'Школы-началка'!W36+'Школы-основная'!Y36+'Школы-средняя'!U36+Допобразование!L35+Коррекция!G35+ППК!G34+Работы!H34</f>
        <v>1930.6</v>
      </c>
      <c r="D33" s="185"/>
      <c r="E33" s="187"/>
      <c r="F33" s="187"/>
      <c r="G33" s="188"/>
      <c r="H33" s="187"/>
      <c r="I33" s="200"/>
      <c r="J33" s="186"/>
    </row>
    <row r="34" spans="1:10" s="173" customFormat="1" ht="16.5" customHeight="1">
      <c r="A34" s="191">
        <v>30</v>
      </c>
      <c r="B34" s="195" t="s">
        <v>27</v>
      </c>
      <c r="C34" s="184">
        <f>'Школы-началка'!W37+'Школы-основная'!Y37+'Школы-средняя'!U37+Допобразование!L36+Коррекция!G36+ППК!G35+Работы!H35</f>
        <v>721.8000000000002</v>
      </c>
      <c r="D34" s="185"/>
      <c r="E34" s="187"/>
      <c r="F34" s="187"/>
      <c r="G34" s="188"/>
      <c r="H34" s="187"/>
      <c r="I34" s="193"/>
      <c r="J34" s="186"/>
    </row>
    <row r="35" spans="1:10" s="173" customFormat="1" ht="15.75">
      <c r="A35" s="189">
        <v>31</v>
      </c>
      <c r="B35" s="195" t="s">
        <v>28</v>
      </c>
      <c r="C35" s="184">
        <f>'Школы-началка'!W38+'Школы-основная'!Y38+'Школы-средняя'!U38+Допобразование!L37+Коррекция!G37+ППК!G36+Работы!H36</f>
        <v>1163.5999999999997</v>
      </c>
      <c r="D35" s="185"/>
      <c r="E35" s="187"/>
      <c r="F35" s="187"/>
      <c r="G35" s="188"/>
      <c r="H35" s="187"/>
      <c r="I35" s="193"/>
      <c r="J35" s="186"/>
    </row>
    <row r="36" spans="1:10" s="173" customFormat="1" ht="15.75">
      <c r="A36" s="191">
        <v>32</v>
      </c>
      <c r="B36" s="195" t="s">
        <v>29</v>
      </c>
      <c r="C36" s="184">
        <f>'Школы-началка'!W39+'Школы-основная'!Y39+'Школы-средняя'!U39+Допобразование!L38+Коррекция!G38+ППК!G37+Работы!H37</f>
        <v>1072.4</v>
      </c>
      <c r="D36" s="185"/>
      <c r="E36" s="187"/>
      <c r="F36" s="187"/>
      <c r="G36" s="188"/>
      <c r="H36" s="187"/>
      <c r="I36" s="193"/>
      <c r="J36" s="186"/>
    </row>
    <row r="37" spans="1:10" s="173" customFormat="1" ht="15.75">
      <c r="A37" s="189">
        <v>33</v>
      </c>
      <c r="B37" s="195" t="s">
        <v>30</v>
      </c>
      <c r="C37" s="184">
        <f>'Школы-началка'!W40+'Школы-основная'!Y40+'Школы-средняя'!U40+Допобразование!L39+Коррекция!G39+ППК!G38+Работы!H38</f>
        <v>376.2</v>
      </c>
      <c r="D37" s="185"/>
      <c r="E37" s="187"/>
      <c r="F37" s="187"/>
      <c r="G37" s="188"/>
      <c r="H37" s="187"/>
      <c r="I37" s="193"/>
      <c r="J37" s="186"/>
    </row>
    <row r="38" spans="1:10" s="173" customFormat="1" ht="15.75">
      <c r="A38" s="191">
        <v>34</v>
      </c>
      <c r="B38" s="195" t="s">
        <v>31</v>
      </c>
      <c r="C38" s="184">
        <f>'Школы-началка'!W41+'Школы-основная'!Y41+'Школы-средняя'!U41+Допобразование!L40+Коррекция!G40+ППК!G39+Работы!H39</f>
        <v>1279.7999999999997</v>
      </c>
      <c r="D38" s="185"/>
      <c r="E38" s="187"/>
      <c r="F38" s="187"/>
      <c r="G38" s="188"/>
      <c r="H38" s="187"/>
      <c r="I38" s="193"/>
      <c r="J38" s="186"/>
    </row>
    <row r="39" spans="1:10" s="173" customFormat="1" ht="22.5" customHeight="1">
      <c r="A39" s="189">
        <v>35</v>
      </c>
      <c r="B39" s="195" t="s">
        <v>32</v>
      </c>
      <c r="C39" s="184">
        <f>'Школы-началка'!W42+'Школы-основная'!Y42+'Школы-средняя'!U42+Допобразование!L41+Коррекция!G41+ППК!G40+Работы!H40</f>
        <v>1444.8000000000004</v>
      </c>
      <c r="D39" s="185"/>
      <c r="E39" s="187"/>
      <c r="F39" s="187"/>
      <c r="G39" s="188"/>
      <c r="H39" s="187"/>
      <c r="I39" s="193"/>
      <c r="J39" s="186"/>
    </row>
    <row r="40" spans="1:10" s="173" customFormat="1" ht="21.75" customHeight="1">
      <c r="A40" s="191">
        <v>36</v>
      </c>
      <c r="B40" s="195" t="s">
        <v>33</v>
      </c>
      <c r="C40" s="184">
        <f>'Школы-началка'!W43+'Школы-основная'!Y43+'Школы-средняя'!U43+Допобразование!L42+Коррекция!G42+ППК!G41+Работы!H41</f>
        <v>467.70000000000005</v>
      </c>
      <c r="D40" s="185"/>
      <c r="E40" s="187"/>
      <c r="F40" s="187"/>
      <c r="G40" s="188"/>
      <c r="H40" s="187"/>
      <c r="I40" s="193"/>
      <c r="J40" s="186"/>
    </row>
    <row r="41" spans="1:10" s="197" customFormat="1" ht="21" customHeight="1">
      <c r="A41" s="189">
        <v>37</v>
      </c>
      <c r="B41" s="196" t="s">
        <v>34</v>
      </c>
      <c r="C41" s="184">
        <f>'Школы-началка'!W44+'Школы-основная'!Y44+'Школы-средняя'!U44+Допобразование!L43+Коррекция!G43+ППК!G42+Работы!H42</f>
        <v>380.3</v>
      </c>
      <c r="D41" s="185"/>
      <c r="E41" s="187"/>
      <c r="F41" s="187"/>
      <c r="G41" s="188"/>
      <c r="H41" s="187"/>
      <c r="I41" s="193"/>
      <c r="J41" s="186"/>
    </row>
    <row r="42" spans="1:10" s="197" customFormat="1" ht="15.75">
      <c r="A42" s="191">
        <v>38</v>
      </c>
      <c r="B42" s="196" t="s">
        <v>35</v>
      </c>
      <c r="C42" s="184">
        <f>'Школы-началка'!W45+'Школы-основная'!Y45+'Школы-средняя'!U45+Допобразование!L44+Коррекция!G44+ППК!G43+Работы!H43</f>
        <v>744.0999999999999</v>
      </c>
      <c r="D42" s="185"/>
      <c r="E42" s="187"/>
      <c r="F42" s="187"/>
      <c r="G42" s="188"/>
      <c r="H42" s="187"/>
      <c r="I42" s="193"/>
      <c r="J42" s="186"/>
    </row>
    <row r="43" spans="1:10" s="173" customFormat="1" ht="16.5" thickBot="1">
      <c r="A43" s="189">
        <v>39</v>
      </c>
      <c r="B43" s="201" t="s">
        <v>36</v>
      </c>
      <c r="C43" s="184">
        <f>'Школы-началка'!W46+'Школы-основная'!Y46+'Школы-средняя'!U46+Допобразование!L45+Коррекция!G45+ППК!G44+Работы!H44</f>
        <v>739.9</v>
      </c>
      <c r="D43" s="185"/>
      <c r="E43" s="187"/>
      <c r="F43" s="187"/>
      <c r="G43" s="188"/>
      <c r="H43" s="187"/>
      <c r="I43" s="193"/>
      <c r="J43" s="186"/>
    </row>
    <row r="44" spans="1:10" s="173" customFormat="1" ht="32.25" thickBot="1">
      <c r="A44" s="202"/>
      <c r="B44" s="217" t="s">
        <v>75</v>
      </c>
      <c r="C44" s="185">
        <f>SUM(C5:C43)</f>
        <v>37636.09999999999</v>
      </c>
      <c r="D44" s="185"/>
      <c r="E44" s="187"/>
      <c r="F44" s="187"/>
      <c r="G44" s="188"/>
      <c r="H44" s="187"/>
      <c r="I44" s="186"/>
      <c r="J44" s="186"/>
    </row>
    <row r="45" spans="1:10" s="173" customFormat="1" ht="18" customHeight="1">
      <c r="A45" s="203"/>
      <c r="B45" s="216"/>
      <c r="D45" s="175"/>
      <c r="E45" s="175"/>
      <c r="F45" s="175"/>
      <c r="G45" s="175"/>
      <c r="H45" s="175"/>
      <c r="I45" s="175"/>
      <c r="J45" s="175"/>
    </row>
    <row r="46" spans="1:10" s="173" customFormat="1" ht="15.75">
      <c r="A46" s="204"/>
      <c r="B46" s="205"/>
      <c r="D46" s="175"/>
      <c r="E46" s="187"/>
      <c r="F46" s="175"/>
      <c r="G46" s="175"/>
      <c r="H46" s="175"/>
      <c r="I46" s="175"/>
      <c r="J46" s="175"/>
    </row>
    <row r="47" spans="1:10" s="173" customFormat="1" ht="15.75">
      <c r="A47" s="204"/>
      <c r="B47" s="205"/>
      <c r="D47" s="175"/>
      <c r="E47" s="175"/>
      <c r="F47" s="175"/>
      <c r="G47" s="175"/>
      <c r="H47" s="175"/>
      <c r="I47" s="175"/>
      <c r="J47" s="175"/>
    </row>
    <row r="48" spans="1:10" s="173" customFormat="1" ht="15.75">
      <c r="A48" s="204"/>
      <c r="B48" s="205"/>
      <c r="D48" s="175"/>
      <c r="E48" s="175"/>
      <c r="F48" s="175"/>
      <c r="G48" s="175"/>
      <c r="H48" s="175"/>
      <c r="I48" s="175"/>
      <c r="J48" s="175"/>
    </row>
    <row r="49" spans="1:10" s="173" customFormat="1" ht="15.75">
      <c r="A49" s="204"/>
      <c r="B49" s="205"/>
      <c r="D49" s="175"/>
      <c r="E49" s="175"/>
      <c r="F49" s="175"/>
      <c r="G49" s="175"/>
      <c r="H49" s="175"/>
      <c r="I49" s="175"/>
      <c r="J49" s="175"/>
    </row>
    <row r="50" spans="1:10" s="173" customFormat="1" ht="15.75">
      <c r="A50" s="204"/>
      <c r="B50" s="206"/>
      <c r="D50" s="175"/>
      <c r="E50" s="175"/>
      <c r="F50" s="175"/>
      <c r="G50" s="175"/>
      <c r="H50" s="175"/>
      <c r="I50" s="175"/>
      <c r="J50" s="175"/>
    </row>
    <row r="51" spans="1:10" s="173" customFormat="1" ht="15.75">
      <c r="A51" s="204"/>
      <c r="B51" s="206"/>
      <c r="D51" s="175"/>
      <c r="E51" s="175"/>
      <c r="F51" s="175"/>
      <c r="G51" s="175"/>
      <c r="H51" s="175"/>
      <c r="I51" s="175"/>
      <c r="J51" s="175"/>
    </row>
    <row r="52" spans="1:10" s="173" customFormat="1" ht="16.5" customHeight="1">
      <c r="A52" s="204"/>
      <c r="B52" s="205"/>
      <c r="D52" s="175"/>
      <c r="E52" s="175"/>
      <c r="F52" s="175"/>
      <c r="G52" s="175"/>
      <c r="H52" s="175"/>
      <c r="I52" s="175"/>
      <c r="J52" s="175"/>
    </row>
    <row r="53" spans="1:10" s="173" customFormat="1" ht="15.75">
      <c r="A53" s="204"/>
      <c r="B53" s="205"/>
      <c r="D53" s="175"/>
      <c r="E53" s="175"/>
      <c r="F53" s="175"/>
      <c r="G53" s="175"/>
      <c r="H53" s="175"/>
      <c r="I53" s="175"/>
      <c r="J53" s="175"/>
    </row>
    <row r="54" spans="1:10" s="173" customFormat="1" ht="15.75">
      <c r="A54" s="204"/>
      <c r="B54" s="205"/>
      <c r="D54" s="175"/>
      <c r="E54" s="175"/>
      <c r="F54" s="175"/>
      <c r="G54" s="175"/>
      <c r="H54" s="175"/>
      <c r="I54" s="175"/>
      <c r="J54" s="175"/>
    </row>
    <row r="55" spans="1:10" s="173" customFormat="1" ht="15.75">
      <c r="A55" s="204"/>
      <c r="B55" s="205"/>
      <c r="D55" s="175"/>
      <c r="E55" s="175"/>
      <c r="F55" s="175"/>
      <c r="G55" s="175"/>
      <c r="H55" s="175"/>
      <c r="I55" s="175"/>
      <c r="J55" s="175"/>
    </row>
    <row r="56" spans="1:10" s="173" customFormat="1" ht="15.75">
      <c r="A56" s="204"/>
      <c r="B56" s="205"/>
      <c r="D56" s="175"/>
      <c r="E56" s="175"/>
      <c r="F56" s="175"/>
      <c r="G56" s="175"/>
      <c r="H56" s="175"/>
      <c r="I56" s="175"/>
      <c r="J56" s="175"/>
    </row>
    <row r="57" spans="1:10" s="173" customFormat="1" ht="15.75">
      <c r="A57" s="204"/>
      <c r="B57" s="205"/>
      <c r="D57" s="175"/>
      <c r="E57" s="175"/>
      <c r="F57" s="175"/>
      <c r="G57" s="175"/>
      <c r="H57" s="175"/>
      <c r="I57" s="175"/>
      <c r="J57" s="175"/>
    </row>
    <row r="58" spans="1:10" s="173" customFormat="1" ht="15.75">
      <c r="A58" s="204"/>
      <c r="B58" s="207"/>
      <c r="D58" s="175"/>
      <c r="E58" s="175"/>
      <c r="F58" s="175"/>
      <c r="G58" s="175"/>
      <c r="H58" s="175"/>
      <c r="I58" s="175"/>
      <c r="J58" s="175"/>
    </row>
    <row r="59" spans="1:10" s="208" customFormat="1" ht="16.5" customHeight="1">
      <c r="A59" s="259"/>
      <c r="B59" s="259"/>
      <c r="D59" s="209"/>
      <c r="E59" s="209"/>
      <c r="F59" s="209"/>
      <c r="G59" s="209"/>
      <c r="H59" s="209"/>
      <c r="I59" s="209"/>
      <c r="J59" s="209"/>
    </row>
    <row r="60" spans="1:2" ht="15.75">
      <c r="A60" s="204"/>
      <c r="B60" s="206"/>
    </row>
    <row r="61" spans="1:2" ht="15.75">
      <c r="A61" s="204"/>
      <c r="B61" s="206"/>
    </row>
    <row r="62" spans="1:2" ht="15.75">
      <c r="A62" s="204"/>
      <c r="B62" s="206"/>
    </row>
    <row r="63" spans="1:2" ht="15.75">
      <c r="A63" s="204"/>
      <c r="B63" s="206"/>
    </row>
    <row r="64" spans="1:2" ht="18" customHeight="1">
      <c r="A64" s="204"/>
      <c r="B64" s="206"/>
    </row>
    <row r="65" spans="1:2" ht="15.75">
      <c r="A65" s="204"/>
      <c r="B65" s="206"/>
    </row>
    <row r="66" spans="1:2" ht="15.75">
      <c r="A66" s="204"/>
      <c r="B66" s="206"/>
    </row>
    <row r="67" spans="1:2" ht="15.75">
      <c r="A67" s="204"/>
      <c r="B67" s="206"/>
    </row>
    <row r="68" spans="1:2" ht="15.75">
      <c r="A68" s="204"/>
      <c r="B68" s="206"/>
    </row>
    <row r="69" spans="1:2" ht="15.75">
      <c r="A69" s="204"/>
      <c r="B69" s="206"/>
    </row>
    <row r="70" spans="1:2" ht="15.75">
      <c r="A70" s="204"/>
      <c r="B70" s="205"/>
    </row>
    <row r="71" spans="1:2" ht="15.75">
      <c r="A71" s="204"/>
      <c r="B71" s="205"/>
    </row>
    <row r="72" spans="1:2" ht="15.75">
      <c r="A72" s="204"/>
      <c r="B72" s="205"/>
    </row>
    <row r="73" spans="1:2" ht="15.75">
      <c r="A73" s="204"/>
      <c r="B73" s="205"/>
    </row>
    <row r="74" spans="1:2" ht="15.75">
      <c r="A74" s="204"/>
      <c r="B74" s="205"/>
    </row>
    <row r="75" spans="1:2" ht="15.75">
      <c r="A75" s="204"/>
      <c r="B75" s="205"/>
    </row>
    <row r="76" spans="1:2" ht="15.75">
      <c r="A76" s="204"/>
      <c r="B76" s="205"/>
    </row>
    <row r="77" spans="1:2" ht="15.75">
      <c r="A77" s="204"/>
      <c r="B77" s="205"/>
    </row>
    <row r="78" spans="1:2" ht="15.75">
      <c r="A78" s="204"/>
      <c r="B78" s="205"/>
    </row>
    <row r="79" spans="1:2" ht="15.75">
      <c r="A79" s="204"/>
      <c r="B79" s="205"/>
    </row>
    <row r="80" spans="1:2" ht="15.75">
      <c r="A80" s="204"/>
      <c r="B80" s="205"/>
    </row>
    <row r="81" spans="1:2" ht="15.75">
      <c r="A81" s="204"/>
      <c r="B81" s="205"/>
    </row>
    <row r="82" spans="1:2" ht="15.75">
      <c r="A82" s="204"/>
      <c r="B82" s="205"/>
    </row>
    <row r="83" spans="1:2" ht="15.75">
      <c r="A83" s="204"/>
      <c r="B83" s="205"/>
    </row>
    <row r="84" spans="1:2" ht="15.75">
      <c r="A84" s="204"/>
      <c r="B84" s="205"/>
    </row>
    <row r="85" spans="1:2" ht="15.75">
      <c r="A85" s="204"/>
      <c r="B85" s="205"/>
    </row>
    <row r="86" spans="1:2" ht="15.75">
      <c r="A86" s="204"/>
      <c r="B86" s="205"/>
    </row>
    <row r="87" spans="1:2" ht="15.75">
      <c r="A87" s="204"/>
      <c r="B87" s="205"/>
    </row>
    <row r="88" spans="1:2" ht="15.75">
      <c r="A88" s="204"/>
      <c r="B88" s="205"/>
    </row>
    <row r="89" spans="1:2" ht="15.75">
      <c r="A89" s="204"/>
      <c r="B89" s="205"/>
    </row>
    <row r="90" spans="1:2" ht="15.75">
      <c r="A90" s="204"/>
      <c r="B90" s="205"/>
    </row>
    <row r="91" spans="1:2" ht="15.75">
      <c r="A91" s="204"/>
      <c r="B91" s="205"/>
    </row>
    <row r="92" spans="1:2" ht="15.75">
      <c r="A92" s="204"/>
      <c r="B92" s="205"/>
    </row>
    <row r="93" spans="1:2" ht="15.75">
      <c r="A93" s="204"/>
      <c r="B93" s="205"/>
    </row>
    <row r="94" spans="1:2" ht="15.75">
      <c r="A94" s="204"/>
      <c r="B94" s="205"/>
    </row>
    <row r="95" spans="1:2" ht="15.75">
      <c r="A95" s="204"/>
      <c r="B95" s="205"/>
    </row>
    <row r="96" spans="1:2" ht="15.75">
      <c r="A96" s="204"/>
      <c r="B96" s="205"/>
    </row>
    <row r="97" spans="1:2" ht="15.75">
      <c r="A97" s="204"/>
      <c r="B97" s="205"/>
    </row>
    <row r="98" spans="1:2" ht="15.75">
      <c r="A98" s="204"/>
      <c r="B98" s="205"/>
    </row>
    <row r="99" spans="1:2" ht="15.75">
      <c r="A99" s="204"/>
      <c r="B99" s="205"/>
    </row>
    <row r="100" spans="1:2" ht="15.75">
      <c r="A100" s="204"/>
      <c r="B100" s="205"/>
    </row>
    <row r="101" spans="1:2" ht="15.75">
      <c r="A101" s="204"/>
      <c r="B101" s="205"/>
    </row>
    <row r="102" spans="1:2" ht="15.75">
      <c r="A102" s="204"/>
      <c r="B102" s="205"/>
    </row>
    <row r="103" spans="1:2" ht="15.75">
      <c r="A103" s="204"/>
      <c r="B103" s="205"/>
    </row>
    <row r="104" spans="1:2" ht="15.75">
      <c r="A104" s="212"/>
      <c r="B104" s="213"/>
    </row>
    <row r="105" spans="1:2" ht="18.75">
      <c r="A105" s="214"/>
      <c r="B105" s="214"/>
    </row>
    <row r="106" spans="1:2" ht="12.75">
      <c r="A106" s="212"/>
      <c r="B106" s="212"/>
    </row>
  </sheetData>
  <sheetProtection/>
  <mergeCells count="5">
    <mergeCell ref="C3:C4"/>
    <mergeCell ref="A59:B59"/>
    <mergeCell ref="A1:B1"/>
    <mergeCell ref="A3:A4"/>
    <mergeCell ref="B3:B4"/>
  </mergeCells>
  <printOptions horizontalCentered="1"/>
  <pageMargins left="0" right="0" top="0.5905511811023623" bottom="0" header="0" footer="0"/>
  <pageSetup horizontalDpi="600" verticalDpi="600" orientation="landscape" paperSize="9" scale="5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2018-07-23T11:12:17Z</cp:lastPrinted>
  <dcterms:created xsi:type="dcterms:W3CDTF">2005-01-25T12:19:56Z</dcterms:created>
  <dcterms:modified xsi:type="dcterms:W3CDTF">2018-08-17T13:48:50Z</dcterms:modified>
  <cp:category/>
  <cp:version/>
  <cp:contentType/>
  <cp:contentStatus/>
</cp:coreProperties>
</file>