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560" activeTab="0"/>
  </bookViews>
  <sheets>
    <sheet name="Школы 1_2019" sheetId="1" r:id="rId1"/>
    <sheet name="ДО 1_2019" sheetId="2" r:id="rId2"/>
  </sheets>
  <definedNames>
    <definedName name="_xlnm.Print_Titles" localSheetId="1">'ДО 1_2019'!$A:$B</definedName>
    <definedName name="_xlnm.Print_Titles" localSheetId="0">'Школы 1_2019'!$A:$B</definedName>
    <definedName name="_xlnm.Print_Area" localSheetId="1">'ДО 1_2019'!$A$1:$AI$13</definedName>
    <definedName name="_xlnm.Print_Area" localSheetId="0">'Школы 1_2019'!$A$1:$CV$48</definedName>
  </definedNames>
  <calcPr fullCalcOnLoad="1"/>
</workbook>
</file>

<file path=xl/sharedStrings.xml><?xml version="1.0" encoding="utf-8"?>
<sst xmlns="http://schemas.openxmlformats.org/spreadsheetml/2006/main" count="266" uniqueCount="138">
  <si>
    <t>№ п/п</t>
  </si>
  <si>
    <t>Наименование учреждения</t>
  </si>
  <si>
    <t>утверждено</t>
  </si>
  <si>
    <t>выполнено</t>
  </si>
  <si>
    <t>Муниципальное образование:</t>
  </si>
  <si>
    <t>ИТОГО:</t>
  </si>
  <si>
    <t>Белокалитвинский район</t>
  </si>
  <si>
    <t>Апанасовская СОШ</t>
  </si>
  <si>
    <t>Богатовская ООШ</t>
  </si>
  <si>
    <t>Богураевская СОШ</t>
  </si>
  <si>
    <t>Головская ООШ</t>
  </si>
  <si>
    <t>Голубинская СОШ</t>
  </si>
  <si>
    <t>Грушевская СОШ</t>
  </si>
  <si>
    <t>Ильинская СОШ</t>
  </si>
  <si>
    <t>Какичевская ООШ</t>
  </si>
  <si>
    <t>Краснодонецкая СОШ</t>
  </si>
  <si>
    <t>Крутинская СОШ</t>
  </si>
  <si>
    <t>Ленинская СОШ</t>
  </si>
  <si>
    <t>Литвиновская СОШ</t>
  </si>
  <si>
    <t>Насонтовская ООШ</t>
  </si>
  <si>
    <t>Нижне-Серебряковская ООШ</t>
  </si>
  <si>
    <t>Нижнепоповская ООШ</t>
  </si>
  <si>
    <t>ООШ 2</t>
  </si>
  <si>
    <t>ООШ 3</t>
  </si>
  <si>
    <t>ООШ 4</t>
  </si>
  <si>
    <t>Погореловская ООШ</t>
  </si>
  <si>
    <t>Поцелуевская ООШ</t>
  </si>
  <si>
    <t>Процико-Березовская ООШ</t>
  </si>
  <si>
    <t>Сосновская СОШ</t>
  </si>
  <si>
    <t>Чапаевская СОШ</t>
  </si>
  <si>
    <t>Утвержденный и выполненный объем муниципального задания на 2018 год</t>
  </si>
  <si>
    <t>выполнено, %</t>
  </si>
  <si>
    <t>Итого по части 1. Реализация основных общеобразовательных программ начального общего  образования</t>
  </si>
  <si>
    <t>Реализация муниципального задания в Части 1, %</t>
  </si>
  <si>
    <t>Раздел 1. Реализация основных общеобразовательных программ начального общего  образования</t>
  </si>
  <si>
    <t>Раздел 3. Реализация основных общеобразовательных программ среднего общего  образования</t>
  </si>
  <si>
    <t xml:space="preserve">Раздел 4. Реализация дополнительных общеразвивающихся программ. </t>
  </si>
  <si>
    <t>Раздел 5. Реализация коррекционно-развивающей, компенсирующей и логопедической помощи</t>
  </si>
  <si>
    <t>Раздел 6. Психолого-педагогическое консультирование обучающихся, их родителей, педагогических работников</t>
  </si>
  <si>
    <t>Часть 1.</t>
  </si>
  <si>
    <t>Часть 2.</t>
  </si>
  <si>
    <t>Реализация муниципального задания в Части 2, %</t>
  </si>
  <si>
    <t>Реализация муниципального задания, %</t>
  </si>
  <si>
    <t>Итого по разделу 6 Психолого-педагогическое консультирование обучающихся, их родителей, педагогических работников.</t>
  </si>
  <si>
    <t>Итого по разделу 5 Реализация коррекционно-развивающей, компенсирующей и логопедической помощи.</t>
  </si>
  <si>
    <t xml:space="preserve">Итого по разделу 4 Реализация дополнительных общеразвивающихся программ. </t>
  </si>
  <si>
    <t>Итого по разделу 3 Реализация основных общеобразовательных программ среднего общего  образования</t>
  </si>
  <si>
    <t>Раздел 2. Реализация основных общеобразовательных программ основного общего  образования.</t>
  </si>
  <si>
    <t xml:space="preserve"> СОШ  1</t>
  </si>
  <si>
    <t xml:space="preserve"> СОШ  2</t>
  </si>
  <si>
    <t xml:space="preserve"> СОШ  3</t>
  </si>
  <si>
    <t xml:space="preserve"> СОШ  4</t>
  </si>
  <si>
    <t xml:space="preserve"> СОШ  5</t>
  </si>
  <si>
    <t xml:space="preserve"> СОШ  6</t>
  </si>
  <si>
    <t xml:space="preserve"> СОШ  8</t>
  </si>
  <si>
    <t xml:space="preserve"> СОШ  9</t>
  </si>
  <si>
    <t xml:space="preserve"> СОШ 10</t>
  </si>
  <si>
    <t xml:space="preserve"> СОШ 11</t>
  </si>
  <si>
    <t xml:space="preserve"> СОШ 12</t>
  </si>
  <si>
    <t xml:space="preserve"> СОШ 14</t>
  </si>
  <si>
    <t xml:space="preserve"> СОШ 15</t>
  </si>
  <si>
    <t xml:space="preserve"> СОШ 17</t>
  </si>
  <si>
    <t>Итого по разделу 2 Реализация основных общеобразовательных программ основного общего  образования.</t>
  </si>
  <si>
    <t>Отклонение, %</t>
  </si>
  <si>
    <t>Раздел 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 (научно-исследовательской) деятельности, творческой деятельности, физкультурно-спортивной деятельности</t>
  </si>
  <si>
    <t>Контроль:</t>
  </si>
  <si>
    <t>Начальник Отдела образования:</t>
  </si>
  <si>
    <t>Т.С. Доманова</t>
  </si>
  <si>
    <t>МБУ ДО ДЮСШ №1</t>
  </si>
  <si>
    <t>МБУ ДО ДЮСШ №2</t>
  </si>
  <si>
    <t>МБУ ДО ДЮСШ №3</t>
  </si>
  <si>
    <t>МБУ ДОД ЦТТ</t>
  </si>
  <si>
    <t>МБУ ДО Шолоховский ЦВР</t>
  </si>
  <si>
    <t>МБУ ДО ДДТ</t>
  </si>
  <si>
    <r>
      <rPr>
        <b/>
        <sz val="9"/>
        <color indexed="8"/>
        <rFont val="Arial"/>
        <family val="2"/>
      </rPr>
      <t>Услуга 1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</si>
  <si>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Дети-инвалиды (чел.)</t>
    </r>
  </si>
  <si>
    <r>
      <rPr>
        <b/>
        <sz val="9"/>
        <color indexed="8"/>
        <rFont val="Arial"/>
        <family val="2"/>
      </rPr>
      <t>Услуга 3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Дети-инвалиды, проходящие обучение на дому.  Адаптированная образовательная программа  (чел.)</t>
    </r>
  </si>
  <si>
    <r>
      <rPr>
        <b/>
        <sz val="9"/>
        <color indexed="8"/>
        <rFont val="Arial"/>
        <family val="2"/>
      </rPr>
      <t>Услуга 4</t>
    </r>
    <r>
      <rPr>
        <sz val="9"/>
        <color indexed="8"/>
        <rFont val="Arial"/>
        <family val="2"/>
      </rPr>
      <t>.      Дети-инвалиды, проходящие обучение на дому.</t>
    </r>
  </si>
  <si>
    <r>
      <t xml:space="preserve">Услуга 5.     </t>
    </r>
    <r>
      <rPr>
        <sz val="9"/>
        <color indexed="8"/>
        <rFont val="Arial"/>
        <family val="2"/>
      </rPr>
      <t>Обучающиеся с ОВЗ (чел.)</t>
    </r>
  </si>
  <si>
    <r>
      <t xml:space="preserve">Услуга 6.                               </t>
    </r>
    <r>
      <rPr>
        <sz val="9"/>
        <color indexed="8"/>
        <rFont val="Arial"/>
        <family val="2"/>
      </rPr>
      <t>Обучающиеся с ОВЗ. Адаптированная образовательная программа  (чел.)</t>
    </r>
  </si>
  <si>
    <r>
      <t xml:space="preserve">Услуга 7.                            </t>
    </r>
    <r>
      <rPr>
        <sz val="9"/>
        <color indexed="8"/>
        <rFont val="Arial"/>
        <family val="2"/>
      </rPr>
      <t>Обучающиеся с ОВЗ, проходящие обучение на дому (чел.)</t>
    </r>
  </si>
  <si>
    <r>
      <t xml:space="preserve">Услуга 8.                     </t>
    </r>
    <r>
      <rPr>
        <sz val="9"/>
        <color indexed="8"/>
        <rFont val="Arial"/>
        <family val="2"/>
      </rPr>
      <t>Обучающиеся с ОВЗ, проходящие обучение на дому.  Адаптированная образовательная программа  (чел.)</t>
    </r>
  </si>
  <si>
    <r>
      <rPr>
        <b/>
        <sz val="9"/>
        <color indexed="8"/>
        <rFont val="Arial"/>
        <family val="2"/>
      </rPr>
      <t>Услуга 10.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</si>
  <si>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11.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ОВЗ, </t>
    </r>
    <r>
      <rPr>
        <i/>
        <sz val="9"/>
        <color indexed="8"/>
        <rFont val="Arial"/>
        <family val="2"/>
      </rPr>
      <t xml:space="preserve">проходящие обучение </t>
    </r>
    <r>
      <rPr>
        <i/>
        <u val="single"/>
        <sz val="9"/>
        <color indexed="8"/>
        <rFont val="Arial"/>
        <family val="2"/>
      </rPr>
      <t>на дому. (чел.</t>
    </r>
    <r>
      <rPr>
        <i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</si>
  <si>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Услуга 12.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 </t>
    </r>
    <r>
      <rPr>
        <i/>
        <sz val="9"/>
        <color indexed="8"/>
        <rFont val="Arial"/>
        <family val="2"/>
      </rPr>
      <t>(чел.)</t>
    </r>
  </si>
  <si>
    <r>
      <rPr>
        <b/>
        <sz val="9"/>
        <color indexed="8"/>
        <rFont val="Arial"/>
        <family val="2"/>
      </rPr>
      <t xml:space="preserve">Услуга 13.     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>ОВЗ,</t>
    </r>
    <r>
      <rPr>
        <i/>
        <sz val="9"/>
        <color indexed="8"/>
        <rFont val="Arial"/>
        <family val="2"/>
      </rPr>
      <t xml:space="preserve"> проходящие обучение </t>
    </r>
    <r>
      <rPr>
        <i/>
        <u val="single"/>
        <sz val="9"/>
        <color indexed="8"/>
        <rFont val="Arial"/>
        <family val="2"/>
      </rPr>
      <t>на дому. (чел.) Адаптированная</t>
    </r>
  </si>
  <si>
    <r>
      <rPr>
        <b/>
        <sz val="9"/>
        <color indexed="8"/>
        <rFont val="Arial"/>
        <family val="2"/>
      </rPr>
      <t>Услуга 14.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 </t>
    </r>
    <r>
      <rPr>
        <i/>
        <sz val="9"/>
        <color indexed="8"/>
        <rFont val="Arial"/>
        <family val="2"/>
      </rPr>
      <t xml:space="preserve">(чел.).  </t>
    </r>
    <r>
      <rPr>
        <i/>
        <u val="single"/>
        <sz val="9"/>
        <color indexed="8"/>
        <rFont val="Arial"/>
        <family val="2"/>
      </rPr>
      <t xml:space="preserve">Адаптированная </t>
    </r>
    <r>
      <rPr>
        <i/>
        <sz val="9"/>
        <color indexed="8"/>
        <rFont val="Arial"/>
        <family val="2"/>
      </rPr>
      <t>образовательная программа (чел.)</t>
    </r>
  </si>
  <si>
    <r>
      <rPr>
        <b/>
        <sz val="9"/>
        <color indexed="8"/>
        <rFont val="Arial"/>
        <family val="2"/>
      </rPr>
      <t>Услуга 15.</t>
    </r>
    <r>
      <rPr>
        <sz val="9"/>
        <color indexed="8"/>
        <rFont val="Arial"/>
        <family val="2"/>
      </rPr>
      <t xml:space="preserve">
</t>
    </r>
    <r>
      <rPr>
        <i/>
        <u val="single"/>
        <sz val="9"/>
        <color indexed="8"/>
        <rFont val="Arial"/>
        <family val="2"/>
      </rPr>
      <t>Дети-инвалиды,</t>
    </r>
    <r>
      <rPr>
        <i/>
        <sz val="9"/>
        <color indexed="8"/>
        <rFont val="Arial"/>
        <family val="2"/>
      </rPr>
      <t xml:space="preserve"> проходящие обучение по состоянию здоровья </t>
    </r>
    <r>
      <rPr>
        <i/>
        <u val="single"/>
        <sz val="9"/>
        <color indexed="8"/>
        <rFont val="Arial"/>
        <family val="2"/>
      </rPr>
      <t>на дому. (чел.</t>
    </r>
    <r>
      <rPr>
        <i/>
        <sz val="9"/>
        <color indexed="8"/>
        <rFont val="Arial"/>
        <family val="2"/>
      </rPr>
      <t>)</t>
    </r>
  </si>
  <si>
    <r>
      <t xml:space="preserve">Услуга 16.
</t>
    </r>
    <r>
      <rPr>
        <i/>
        <u val="single"/>
        <sz val="9"/>
        <color indexed="8"/>
        <rFont val="Arial"/>
        <family val="2"/>
      </rPr>
      <t xml:space="preserve">Дети-инвалиды, </t>
    </r>
    <r>
      <rPr>
        <i/>
        <sz val="9"/>
        <color indexed="8"/>
        <rFont val="Arial"/>
        <family val="2"/>
      </rPr>
      <t xml:space="preserve">проходящие обучение по состоянию здоровья </t>
    </r>
    <r>
      <rPr>
        <i/>
        <u val="single"/>
        <sz val="9"/>
        <color indexed="8"/>
        <rFont val="Arial"/>
        <family val="2"/>
      </rPr>
      <t xml:space="preserve">на дому. Адаптированная </t>
    </r>
    <r>
      <rPr>
        <i/>
        <sz val="9"/>
        <color indexed="8"/>
        <rFont val="Arial"/>
        <family val="2"/>
      </rPr>
      <t>образовательная программа (чел.)</t>
    </r>
  </si>
  <si>
    <r>
      <t xml:space="preserve">Услуга 17.
</t>
    </r>
    <r>
      <rPr>
        <i/>
        <u val="single"/>
        <sz val="9"/>
        <color indexed="8"/>
        <rFont val="Arial"/>
        <family val="2"/>
      </rPr>
      <t>Дети-инвалиды</t>
    </r>
    <r>
      <rPr>
        <i/>
        <sz val="9"/>
        <color indexed="8"/>
        <rFont val="Arial"/>
        <family val="2"/>
      </rPr>
      <t xml:space="preserve"> (чел.)</t>
    </r>
  </si>
  <si>
    <r>
      <t xml:space="preserve">Услуга 18.
</t>
    </r>
    <r>
      <rPr>
        <i/>
        <u val="single"/>
        <sz val="9"/>
        <color indexed="8"/>
        <rFont val="Arial"/>
        <family val="2"/>
      </rPr>
      <t>Дети-инвалиды (чел.) Адаптированн</t>
    </r>
    <r>
      <rPr>
        <i/>
        <sz val="9"/>
        <color indexed="8"/>
        <rFont val="Arial"/>
        <family val="2"/>
      </rPr>
      <t>ая образовательная программа (чел.)</t>
    </r>
  </si>
  <si>
    <r>
      <rPr>
        <b/>
        <sz val="9"/>
        <color indexed="8"/>
        <rFont val="Arial"/>
        <family val="2"/>
      </rPr>
      <t>Услуга 20.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</si>
  <si>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t>Наименование учреждения, МБОУ</t>
  </si>
  <si>
    <t>НШ №1</t>
  </si>
  <si>
    <t xml:space="preserve">Раздел 1. Реализация дополнительных общеразвивающихся программ. </t>
  </si>
  <si>
    <t>Раздел 2. Реализация дополнительных предпрофессиональных программ</t>
  </si>
  <si>
    <t xml:space="preserve">Итого по разделу 1 Реализация дополнительных общеразвивающихся программ. </t>
  </si>
  <si>
    <t>Раздел 3. Проведение тестирования выполнения нормативов испытаний (тестов) комплекса ГТО</t>
  </si>
  <si>
    <r>
      <t xml:space="preserve">Услуга 7.    </t>
    </r>
    <r>
      <rPr>
        <sz val="10"/>
        <color indexed="8"/>
        <rFont val="Arial"/>
        <family val="2"/>
      </rPr>
      <t>Физ.лица без ограниченных возможностей  (командно-игровые виды спорта циклические, скоростно-силовые виды спорта и многоборья),  человеко-час</t>
    </r>
  </si>
  <si>
    <r>
      <t xml:space="preserve">Услуга 6.          </t>
    </r>
    <r>
      <rPr>
        <sz val="10"/>
        <color indexed="8"/>
        <rFont val="Arial"/>
        <family val="2"/>
      </rPr>
      <t>Дети за исключение детей с ОВЗ и детей-инвалидов (естественно-научная), человеко-час</t>
    </r>
  </si>
  <si>
    <r>
      <t xml:space="preserve">Услуга 5.           </t>
    </r>
    <r>
      <rPr>
        <sz val="10"/>
        <color indexed="8"/>
        <rFont val="Arial"/>
        <family val="2"/>
      </rPr>
      <t>Дети за исключение детей с ОВЗ и детей-инвалидов (художественная), человеко-час</t>
    </r>
  </si>
  <si>
    <r>
      <t xml:space="preserve">Услуга 4.          </t>
    </r>
    <r>
      <rPr>
        <sz val="10"/>
        <color indexed="8"/>
        <rFont val="Arial"/>
        <family val="2"/>
      </rPr>
      <t>Дети за исключение детей с ОВЗ и детей-инвалидов (физкультурно-спортивная), человеко-час</t>
    </r>
  </si>
  <si>
    <r>
      <t xml:space="preserve">Услуга 3.                 </t>
    </r>
    <r>
      <rPr>
        <sz val="10"/>
        <color indexed="8"/>
        <rFont val="Arial"/>
        <family val="2"/>
      </rPr>
      <t>Дети за исключение детей с ОВЗ и детей-инвалидов (туристско-краеведческая), человеко-час</t>
    </r>
  </si>
  <si>
    <r>
      <t xml:space="preserve">Услуга 2.           </t>
    </r>
    <r>
      <rPr>
        <sz val="10"/>
        <color indexed="8"/>
        <rFont val="Arial"/>
        <family val="2"/>
      </rPr>
      <t>Дети за исключение детей с ОВЗ и детей-инвалидов (социально-педагогическая), человеко-час</t>
    </r>
  </si>
  <si>
    <r>
      <t xml:space="preserve">Услуга 1.          </t>
    </r>
    <r>
      <rPr>
        <sz val="10"/>
        <color indexed="8"/>
        <rFont val="Arial"/>
        <family val="2"/>
      </rPr>
      <t>Дети за исключение детей с ОВЗ и детей-инвалидов (техническая), человеко-час</t>
    </r>
  </si>
  <si>
    <r>
      <t xml:space="preserve">Услуга 8. </t>
    </r>
    <r>
      <rPr>
        <sz val="10"/>
        <color indexed="8"/>
        <rFont val="Arial"/>
        <family val="2"/>
      </rPr>
      <t>Физ.лица без ограниченных возможностей (командные игровые виды спорта), человеко-час</t>
    </r>
  </si>
  <si>
    <r>
      <t xml:space="preserve">Услуга 9. </t>
    </r>
    <r>
      <rPr>
        <sz val="10"/>
        <color indexed="8"/>
        <rFont val="Arial"/>
        <family val="2"/>
      </rPr>
      <t>Физ.лица без ограниченных возможностей  (циклические, скоростно-силовые виды спорта и многоборья),  человеко-час</t>
    </r>
  </si>
  <si>
    <r>
      <t xml:space="preserve">Услуга 10. </t>
    </r>
    <r>
      <rPr>
        <sz val="10"/>
        <color indexed="8"/>
        <rFont val="Arial"/>
        <family val="2"/>
      </rPr>
      <t>Физ.лица без ограниченных возможностей (игровые виды спорта), человеко-час</t>
    </r>
  </si>
  <si>
    <r>
      <t xml:space="preserve">Итого по разделу 2 </t>
    </r>
    <r>
      <rPr>
        <sz val="10"/>
        <color indexed="8"/>
        <rFont val="Arial"/>
        <family val="2"/>
      </rPr>
      <t>Реализация дополнительных предпрофессиональных программ.</t>
    </r>
  </si>
  <si>
    <r>
      <t xml:space="preserve">Услуга 11. </t>
    </r>
    <r>
      <rPr>
        <sz val="10"/>
        <color indexed="8"/>
        <rFont val="Arial"/>
        <family val="2"/>
      </rPr>
      <t>количество мероприятий, штук</t>
    </r>
  </si>
  <si>
    <r>
      <t xml:space="preserve">Итого по разделу 3. </t>
    </r>
    <r>
      <rPr>
        <sz val="10"/>
        <color indexed="8"/>
        <rFont val="Arial"/>
        <family val="2"/>
      </rPr>
      <t>Проведение тестирования выполнения нормативов испытаний (тестов) комплекса ГТО</t>
    </r>
  </si>
  <si>
    <t>Информация о выполнении муниципального задания организациями дополнительного образования на 2018 год</t>
  </si>
  <si>
    <t>Информация о выполнении муниципального задания общеобразовательными организациями на 2018 год</t>
  </si>
  <si>
    <r>
      <rPr>
        <b/>
        <u val="single"/>
        <sz val="9"/>
        <rFont val="Arial"/>
        <family val="2"/>
      </rPr>
      <t xml:space="preserve">Услуга 9.   </t>
    </r>
    <r>
      <rPr>
        <u val="single"/>
        <sz val="9"/>
        <rFont val="Arial"/>
        <family val="2"/>
      </rPr>
      <t xml:space="preserve">  Дети- инвалиды. Адаптированная образовательная программа  (чел.) </t>
    </r>
  </si>
  <si>
    <t>Инвалиды</t>
  </si>
  <si>
    <t>Приложение № 3 к приказу Отдела образования Администрации Белокалитвинского района от 18.07.2019 № 498</t>
  </si>
  <si>
    <t>Приложение № 1 к приказу Отдела образования Администрации Белокалитвинского района от 18.07.2019 № 498</t>
  </si>
  <si>
    <r>
      <rPr>
        <b/>
        <sz val="9"/>
        <color indexed="8"/>
        <rFont val="Arial"/>
        <family val="2"/>
      </rPr>
      <t>Услуга 19.</t>
    </r>
    <r>
      <rPr>
        <sz val="9"/>
        <color indexed="8"/>
        <rFont val="Arial"/>
        <family val="2"/>
      </rPr>
      <t xml:space="preserve"> Обучающиеся за исключением обучающихся с ОВЗ и детей -инвалидов (чел.), проходящие обучение по состоянию здоровья на дому. (чел.)</t>
    </r>
  </si>
  <si>
    <t>100.0</t>
  </si>
  <si>
    <r>
      <rPr>
        <b/>
        <sz val="9"/>
        <color indexed="8"/>
        <rFont val="Arial"/>
        <family val="2"/>
      </rPr>
      <t>Услуга 21.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Дети-инвалиды  (чел.),  </t>
    </r>
  </si>
  <si>
    <r>
      <rPr>
        <b/>
        <sz val="9"/>
        <color indexed="8"/>
        <rFont val="Arial"/>
        <family val="2"/>
      </rPr>
      <t>Услуга 22.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Дети-инвалиды  (чел.), проходящие обучение по состоянию здоровья на дому  </t>
    </r>
  </si>
  <si>
    <r>
      <rPr>
        <b/>
        <sz val="9"/>
        <color indexed="8"/>
        <rFont val="Arial"/>
        <family val="2"/>
      </rPr>
      <t>Услуга 23.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Профильное обучение. 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</si>
  <si>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24.</t>
    </r>
    <r>
      <rPr>
        <sz val="9"/>
        <color indexed="8"/>
        <rFont val="Arial"/>
        <family val="2"/>
      </rPr>
      <t xml:space="preserve">
Обучающиеся </t>
    </r>
    <r>
      <rPr>
        <b/>
        <u val="single"/>
        <sz val="9"/>
        <color indexed="8"/>
        <rFont val="Arial"/>
        <family val="2"/>
      </rPr>
      <t>на дому</t>
    </r>
    <r>
      <rPr>
        <sz val="9"/>
        <color indexed="8"/>
        <rFont val="Arial"/>
        <family val="2"/>
      </rPr>
      <t xml:space="preserve"> </t>
    </r>
    <r>
      <rPr>
        <u val="single"/>
        <sz val="9"/>
        <color indexed="8"/>
        <rFont val="Arial"/>
        <family val="2"/>
      </rPr>
      <t>за исключением обучающихся с ОВЗ и детей -инвалидов</t>
    </r>
    <r>
      <rPr>
        <sz val="9"/>
        <color indexed="8"/>
        <rFont val="Arial"/>
        <family val="2"/>
      </rPr>
      <t xml:space="preserve"> (чел.)</t>
    </r>
    <r>
      <rPr>
        <u val="single"/>
        <sz val="9"/>
        <color indexed="8"/>
        <rFont val="Arial"/>
        <family val="2"/>
      </rPr>
      <t>нуждающиеся в длительном лечени</t>
    </r>
    <r>
      <rPr>
        <sz val="9"/>
        <color indexed="8"/>
        <rFont val="Arial"/>
        <family val="2"/>
      </rPr>
      <t>и</t>
    </r>
  </si>
  <si>
    <t>Услуга 25. Реализация доп-х общеразвивающих программ (технический)</t>
  </si>
  <si>
    <t>Услуга 26. Реализация доп-х общеразвивающих программ (естественно-научной)</t>
  </si>
  <si>
    <t>Услуга 27. Реализация доп-х общеразвивающих программ (туристско-краеведческой)</t>
  </si>
  <si>
    <t>Услуга 28. Реализация доп-х общеразвивающих программ (физкультурно-спортивной)</t>
  </si>
  <si>
    <t>Услуга 29. Реализация доп-х общеразвивающих программ (художественной)</t>
  </si>
  <si>
    <t>Услуга 30. Реализация доп-х общеразвивающих программ (социально-педагогической)</t>
  </si>
  <si>
    <t>Услуга 31. Реализация на уровне начального общего образования</t>
  </si>
  <si>
    <t>Услуга 32. Реализация на уровне основного общего образования</t>
  </si>
  <si>
    <t>Услуга 33. Реализация на уровне среднего общего образования</t>
  </si>
  <si>
    <t>Услуга 34. Реализация на уровне начального общего образования</t>
  </si>
  <si>
    <t>Услуга 35. Реализация на уровне основного общего образования</t>
  </si>
  <si>
    <t>Услуга 36. Реализация на уровне среднего общего образования</t>
  </si>
  <si>
    <r>
      <rPr>
        <b/>
        <sz val="10"/>
        <color indexed="8"/>
        <rFont val="Arial"/>
        <family val="2"/>
      </rPr>
      <t>Услуга 37.</t>
    </r>
    <r>
      <rPr>
        <sz val="10"/>
        <color indexed="8"/>
        <rFont val="Arial"/>
        <family val="2"/>
      </rPr>
      <t xml:space="preserve">
Количество мероприятий (шт.)</t>
    </r>
  </si>
  <si>
    <r>
      <rPr>
        <b/>
        <sz val="10"/>
        <color indexed="8"/>
        <rFont val="Arial"/>
        <family val="2"/>
      </rPr>
      <t>Услуга 38.</t>
    </r>
    <r>
      <rPr>
        <sz val="10"/>
        <color indexed="8"/>
        <rFont val="Arial"/>
        <family val="2"/>
      </rPr>
      <t xml:space="preserve">
Количество участников мероприятий (чел.)</t>
    </r>
  </si>
  <si>
    <t>И.А. Кащеева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</si>
</sst>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63" fillId="0" borderId="0" xfId="0" applyFont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4" fillId="0" borderId="0" xfId="0" applyFont="1" applyFill="1" applyAlignment="1">
      <alignment horizontal="center" vertical="top" wrapText="1" shrinkToFit="1"/>
    </xf>
    <xf numFmtId="0" fontId="63" fillId="0" borderId="10" xfId="0" applyFont="1" applyFill="1" applyBorder="1" applyAlignment="1">
      <alignment horizontal="center" vertical="top" wrapText="1" shrinkToFit="1"/>
    </xf>
    <xf numFmtId="0" fontId="63" fillId="0" borderId="0" xfId="0" applyFont="1" applyFill="1" applyAlignment="1">
      <alignment horizontal="center" vertical="top" wrapText="1" shrinkToFit="1"/>
    </xf>
    <xf numFmtId="0" fontId="64" fillId="0" borderId="10" xfId="0" applyFont="1" applyBorder="1" applyAlignment="1">
      <alignment horizontal="left" vertical="top"/>
    </xf>
    <xf numFmtId="0" fontId="63" fillId="0" borderId="11" xfId="0" applyFont="1" applyBorder="1" applyAlignment="1">
      <alignment horizontal="center" vertical="top"/>
    </xf>
    <xf numFmtId="0" fontId="64" fillId="0" borderId="0" xfId="0" applyFont="1" applyAlignment="1">
      <alignment horizontal="left" vertical="top"/>
    </xf>
    <xf numFmtId="0" fontId="64" fillId="0" borderId="12" xfId="0" applyFont="1" applyBorder="1" applyAlignment="1">
      <alignment horizontal="left" vertical="top"/>
    </xf>
    <xf numFmtId="0" fontId="63" fillId="33" borderId="10" xfId="0" applyFont="1" applyFill="1" applyBorder="1" applyAlignment="1">
      <alignment horizontal="center" vertical="top" wrapText="1" shrinkToFit="1"/>
    </xf>
    <xf numFmtId="0" fontId="64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4" fillId="0" borderId="12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center" vertical="top" wrapText="1" shrinkToFit="1"/>
    </xf>
    <xf numFmtId="0" fontId="64" fillId="0" borderId="13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64" fillId="0" borderId="0" xfId="0" applyFont="1" applyAlignment="1">
      <alignment horizontal="center" vertical="top" wrapText="1" shrinkToFit="1"/>
    </xf>
    <xf numFmtId="3" fontId="63" fillId="0" borderId="10" xfId="0" applyNumberFormat="1" applyFont="1" applyFill="1" applyBorder="1" applyAlignment="1">
      <alignment horizontal="center" vertical="top"/>
    </xf>
    <xf numFmtId="3" fontId="64" fillId="0" borderId="10" xfId="0" applyNumberFormat="1" applyFont="1" applyFill="1" applyBorder="1" applyAlignment="1">
      <alignment horizontal="center" vertical="top"/>
    </xf>
    <xf numFmtId="173" fontId="64" fillId="0" borderId="10" xfId="0" applyNumberFormat="1" applyFont="1" applyFill="1" applyBorder="1" applyAlignment="1">
      <alignment horizontal="center" vertical="top"/>
    </xf>
    <xf numFmtId="173" fontId="63" fillId="0" borderId="10" xfId="0" applyNumberFormat="1" applyFont="1" applyFill="1" applyBorder="1" applyAlignment="1">
      <alignment horizontal="center" vertical="top"/>
    </xf>
    <xf numFmtId="0" fontId="64" fillId="0" borderId="14" xfId="0" applyFont="1" applyFill="1" applyBorder="1" applyAlignment="1">
      <alignment vertical="top"/>
    </xf>
    <xf numFmtId="0" fontId="63" fillId="0" borderId="10" xfId="0" applyFont="1" applyFill="1" applyBorder="1" applyAlignment="1">
      <alignment horizontal="left" vertical="top" wrapText="1"/>
    </xf>
    <xf numFmtId="172" fontId="64" fillId="0" borderId="10" xfId="0" applyNumberFormat="1" applyFont="1" applyFill="1" applyBorder="1" applyAlignment="1">
      <alignment horizontal="center" vertical="top"/>
    </xf>
    <xf numFmtId="0" fontId="63" fillId="0" borderId="10" xfId="0" applyFont="1" applyBorder="1" applyAlignment="1">
      <alignment horizontal="center" vertical="center"/>
    </xf>
    <xf numFmtId="3" fontId="63" fillId="0" borderId="0" xfId="0" applyNumberFormat="1" applyFont="1" applyBorder="1" applyAlignment="1">
      <alignment horizontal="center" vertical="top"/>
    </xf>
    <xf numFmtId="173" fontId="64" fillId="0" borderId="0" xfId="0" applyNumberFormat="1" applyFont="1" applyBorder="1" applyAlignment="1">
      <alignment horizontal="center" vertical="top"/>
    </xf>
    <xf numFmtId="3" fontId="64" fillId="0" borderId="0" xfId="0" applyNumberFormat="1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63" fillId="0" borderId="0" xfId="0" applyFont="1" applyBorder="1" applyAlignment="1">
      <alignment horizontal="left" vertical="top"/>
    </xf>
    <xf numFmtId="173" fontId="63" fillId="0" borderId="0" xfId="0" applyNumberFormat="1" applyFont="1" applyBorder="1" applyAlignment="1">
      <alignment horizontal="center" vertical="top"/>
    </xf>
    <xf numFmtId="172" fontId="64" fillId="0" borderId="0" xfId="0" applyNumberFormat="1" applyFont="1" applyBorder="1" applyAlignment="1">
      <alignment horizontal="center" vertical="top"/>
    </xf>
    <xf numFmtId="172" fontId="65" fillId="0" borderId="0" xfId="0" applyNumberFormat="1" applyFont="1" applyBorder="1" applyAlignment="1">
      <alignment horizontal="center" vertical="top"/>
    </xf>
    <xf numFmtId="0" fontId="66" fillId="0" borderId="0" xfId="0" applyFont="1" applyBorder="1" applyAlignment="1">
      <alignment horizontal="left"/>
    </xf>
    <xf numFmtId="0" fontId="67" fillId="0" borderId="0" xfId="0" applyFont="1" applyAlignment="1">
      <alignment vertical="top" wrapText="1" shrinkToFit="1"/>
    </xf>
    <xf numFmtId="3" fontId="66" fillId="0" borderId="13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3" fontId="63" fillId="0" borderId="13" xfId="0" applyNumberFormat="1" applyFont="1" applyBorder="1" applyAlignment="1">
      <alignment vertical="top"/>
    </xf>
    <xf numFmtId="3" fontId="63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63" fillId="0" borderId="10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173" fontId="64" fillId="0" borderId="10" xfId="0" applyNumberFormat="1" applyFont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vertical="center"/>
    </xf>
    <xf numFmtId="172" fontId="68" fillId="0" borderId="10" xfId="0" applyNumberFormat="1" applyFont="1" applyBorder="1" applyAlignment="1">
      <alignment horizontal="center" vertical="center"/>
    </xf>
    <xf numFmtId="3" fontId="69" fillId="0" borderId="13" xfId="0" applyNumberFormat="1" applyFont="1" applyBorder="1" applyAlignment="1">
      <alignment/>
    </xf>
    <xf numFmtId="3" fontId="69" fillId="0" borderId="13" xfId="0" applyNumberFormat="1" applyFont="1" applyBorder="1" applyAlignment="1">
      <alignment vertical="top"/>
    </xf>
    <xf numFmtId="0" fontId="69" fillId="0" borderId="0" xfId="0" applyFont="1" applyBorder="1" applyAlignment="1">
      <alignment horizontal="left"/>
    </xf>
    <xf numFmtId="172" fontId="70" fillId="0" borderId="10" xfId="0" applyNumberFormat="1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top"/>
    </xf>
    <xf numFmtId="0" fontId="63" fillId="0" borderId="0" xfId="0" applyFont="1" applyFill="1" applyAlignment="1">
      <alignment horizontal="left" vertical="top"/>
    </xf>
    <xf numFmtId="0" fontId="63" fillId="34" borderId="0" xfId="0" applyFont="1" applyFill="1" applyAlignment="1">
      <alignment horizontal="center" vertical="top"/>
    </xf>
    <xf numFmtId="0" fontId="63" fillId="35" borderId="0" xfId="0" applyFont="1" applyFill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3" fontId="66" fillId="0" borderId="13" xfId="0" applyNumberFormat="1" applyFont="1" applyFill="1" applyBorder="1" applyAlignment="1">
      <alignment horizontal="center" vertical="top"/>
    </xf>
    <xf numFmtId="3" fontId="66" fillId="0" borderId="0" xfId="0" applyNumberFormat="1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top"/>
    </xf>
    <xf numFmtId="3" fontId="63" fillId="0" borderId="0" xfId="0" applyNumberFormat="1" applyFont="1" applyFill="1" applyBorder="1" applyAlignment="1">
      <alignment horizontal="center" vertical="top"/>
    </xf>
    <xf numFmtId="3" fontId="6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top"/>
    </xf>
    <xf numFmtId="173" fontId="64" fillId="0" borderId="0" xfId="0" applyNumberFormat="1" applyFont="1" applyFill="1" applyBorder="1" applyAlignment="1">
      <alignment horizontal="center" vertical="top"/>
    </xf>
    <xf numFmtId="3" fontId="64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Alignment="1">
      <alignment vertical="top" wrapText="1" shrinkToFit="1"/>
    </xf>
    <xf numFmtId="0" fontId="64" fillId="0" borderId="0" xfId="0" applyFont="1" applyFill="1" applyAlignment="1">
      <alignment horizontal="left" vertical="top"/>
    </xf>
    <xf numFmtId="0" fontId="64" fillId="0" borderId="12" xfId="0" applyFont="1" applyFill="1" applyBorder="1" applyAlignment="1">
      <alignment horizontal="left" vertical="top"/>
    </xf>
    <xf numFmtId="0" fontId="64" fillId="0" borderId="12" xfId="0" applyFont="1" applyFill="1" applyBorder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0" fontId="63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3" fontId="63" fillId="36" borderId="10" xfId="0" applyNumberFormat="1" applyFont="1" applyFill="1" applyBorder="1" applyAlignment="1">
      <alignment horizontal="center" vertical="center"/>
    </xf>
    <xf numFmtId="3" fontId="64" fillId="36" borderId="10" xfId="0" applyNumberFormat="1" applyFont="1" applyFill="1" applyBorder="1" applyAlignment="1">
      <alignment horizontal="center" vertical="center"/>
    </xf>
    <xf numFmtId="173" fontId="64" fillId="36" borderId="10" xfId="0" applyNumberFormat="1" applyFont="1" applyFill="1" applyBorder="1" applyAlignment="1">
      <alignment horizontal="center" vertical="center"/>
    </xf>
    <xf numFmtId="172" fontId="64" fillId="36" borderId="10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173" fontId="3" fillId="36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top"/>
    </xf>
    <xf numFmtId="0" fontId="64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center" vertical="top"/>
    </xf>
    <xf numFmtId="0" fontId="63" fillId="0" borderId="13" xfId="0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 horizontal="center" vertical="top"/>
    </xf>
    <xf numFmtId="0" fontId="63" fillId="0" borderId="13" xfId="0" applyFont="1" applyFill="1" applyBorder="1" applyAlignment="1">
      <alignment vertical="top"/>
    </xf>
    <xf numFmtId="0" fontId="63" fillId="0" borderId="0" xfId="0" applyFont="1" applyFill="1" applyAlignment="1">
      <alignment vertical="top"/>
    </xf>
    <xf numFmtId="0" fontId="63" fillId="0" borderId="0" xfId="0" applyFont="1" applyFill="1" applyAlignment="1">
      <alignment horizontal="right" vertical="top"/>
    </xf>
    <xf numFmtId="0" fontId="63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63" fillId="0" borderId="0" xfId="0" applyFont="1" applyFill="1" applyBorder="1" applyAlignment="1">
      <alignment vertical="top"/>
    </xf>
    <xf numFmtId="0" fontId="63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top"/>
    </xf>
    <xf numFmtId="173" fontId="71" fillId="0" borderId="10" xfId="0" applyNumberFormat="1" applyFont="1" applyFill="1" applyBorder="1" applyAlignment="1">
      <alignment horizontal="center" vertical="top"/>
    </xf>
    <xf numFmtId="3" fontId="71" fillId="0" borderId="10" xfId="0" applyNumberFormat="1" applyFont="1" applyFill="1" applyBorder="1" applyAlignment="1">
      <alignment horizontal="center" vertical="top"/>
    </xf>
    <xf numFmtId="172" fontId="68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/>
    </xf>
    <xf numFmtId="0" fontId="64" fillId="0" borderId="10" xfId="0" applyFont="1" applyFill="1" applyBorder="1" applyAlignment="1">
      <alignment horizontal="center" vertical="top"/>
    </xf>
    <xf numFmtId="0" fontId="64" fillId="0" borderId="11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center" vertical="top" wrapText="1" shrinkToFit="1"/>
    </xf>
    <xf numFmtId="0" fontId="66" fillId="0" borderId="0" xfId="0" applyFont="1" applyFill="1" applyAlignment="1">
      <alignment horizontal="center" vertical="top" wrapText="1" shrinkToFit="1"/>
    </xf>
    <xf numFmtId="0" fontId="64" fillId="0" borderId="10" xfId="0" applyFont="1" applyFill="1" applyBorder="1" applyAlignment="1">
      <alignment horizontal="center" vertical="center" wrapText="1" shrinkToFit="1"/>
    </xf>
    <xf numFmtId="0" fontId="64" fillId="0" borderId="10" xfId="0" applyFont="1" applyFill="1" applyBorder="1" applyAlignment="1">
      <alignment horizontal="center" vertical="top" wrapText="1" shrinkToFit="1"/>
    </xf>
    <xf numFmtId="0" fontId="64" fillId="0" borderId="14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/>
    </xf>
    <xf numFmtId="0" fontId="64" fillId="0" borderId="11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/>
    </xf>
    <xf numFmtId="0" fontId="76" fillId="0" borderId="0" xfId="0" applyFont="1" applyAlignment="1">
      <alignment horizontal="center" vertical="top" wrapText="1" shrinkToFit="1"/>
    </xf>
    <xf numFmtId="0" fontId="77" fillId="0" borderId="0" xfId="0" applyFont="1" applyAlignment="1">
      <alignment horizontal="center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49"/>
  <sheetViews>
    <sheetView tabSelected="1" zoomScaleSheetLayoutView="80" zoomScalePageLayoutView="0" workbookViewId="0" topLeftCell="A7">
      <pane xSplit="2" ySplit="2" topLeftCell="BZ30" activePane="bottomRight" state="frozen"/>
      <selection pane="topLeft" activeCell="A7" sqref="A7"/>
      <selection pane="topRight" activeCell="C7" sqref="C7"/>
      <selection pane="bottomLeft" activeCell="A9" sqref="A9"/>
      <selection pane="bottomRight" activeCell="CS36" sqref="CS36"/>
    </sheetView>
  </sheetViews>
  <sheetFormatPr defaultColWidth="9.140625" defaultRowHeight="15"/>
  <cols>
    <col min="1" max="1" width="4.7109375" style="1" customWidth="1"/>
    <col min="2" max="2" width="27.8515625" style="1" customWidth="1"/>
    <col min="3" max="4" width="7.140625" style="12" customWidth="1"/>
    <col min="5" max="10" width="7.140625" style="55" customWidth="1"/>
    <col min="11" max="18" width="7.140625" style="54" customWidth="1"/>
    <col min="19" max="20" width="7.140625" style="55" customWidth="1"/>
    <col min="21" max="22" width="7.140625" style="12" customWidth="1"/>
    <col min="23" max="23" width="8.140625" style="12" customWidth="1"/>
    <col min="24" max="24" width="8.57421875" style="12" customWidth="1"/>
    <col min="25" max="25" width="7.421875" style="12" customWidth="1"/>
    <col min="26" max="26" width="8.140625" style="54" customWidth="1"/>
    <col min="27" max="27" width="6.8515625" style="54" customWidth="1"/>
    <col min="28" max="28" width="8.421875" style="54" customWidth="1"/>
    <col min="29" max="29" width="8.140625" style="54" customWidth="1"/>
    <col min="30" max="30" width="8.00390625" style="54" customWidth="1"/>
    <col min="31" max="31" width="7.421875" style="54" customWidth="1"/>
    <col min="32" max="32" width="8.00390625" style="54" customWidth="1"/>
    <col min="33" max="33" width="7.421875" style="54" customWidth="1"/>
    <col min="34" max="34" width="7.140625" style="55" customWidth="1"/>
    <col min="35" max="35" width="7.28125" style="55" customWidth="1"/>
    <col min="36" max="36" width="7.7109375" style="55" customWidth="1"/>
    <col min="37" max="37" width="7.140625" style="55" customWidth="1"/>
    <col min="38" max="38" width="7.421875" style="55" customWidth="1"/>
    <col min="39" max="39" width="7.00390625" style="55" customWidth="1"/>
    <col min="40" max="40" width="7.421875" style="55" customWidth="1"/>
    <col min="41" max="41" width="6.57421875" style="55" customWidth="1"/>
    <col min="42" max="46" width="6.57421875" style="12" customWidth="1"/>
    <col min="47" max="50" width="6.7109375" style="12" customWidth="1"/>
    <col min="51" max="52" width="7.140625" style="55" customWidth="1"/>
    <col min="53" max="61" width="7.140625" style="12" customWidth="1"/>
    <col min="62" max="63" width="8.421875" style="12" customWidth="1"/>
    <col min="64" max="71" width="7.140625" style="12" customWidth="1"/>
    <col min="72" max="73" width="8.00390625" style="12" customWidth="1"/>
    <col min="74" max="92" width="7.140625" style="12" customWidth="1"/>
    <col min="93" max="93" width="12.140625" style="12" customWidth="1"/>
    <col min="94" max="97" width="7.140625" style="12" customWidth="1"/>
    <col min="98" max="98" width="12.28125" style="12" customWidth="1"/>
    <col min="99" max="99" width="11.421875" style="12" customWidth="1"/>
    <col min="100" max="100" width="9.421875" style="1" customWidth="1"/>
    <col min="101" max="103" width="7.28125" style="1" customWidth="1"/>
    <col min="104" max="104" width="8.28125" style="1" customWidth="1"/>
    <col min="105" max="105" width="9.00390625" style="1" customWidth="1"/>
    <col min="106" max="107" width="7.28125" style="1" customWidth="1"/>
    <col min="108" max="16384" width="9.140625" style="1" customWidth="1"/>
  </cols>
  <sheetData>
    <row r="1" spans="1:107" s="8" customFormat="1" ht="22.5" customHeight="1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0" t="s">
        <v>116</v>
      </c>
      <c r="S1" s="130"/>
      <c r="T1" s="130"/>
      <c r="U1" s="130"/>
      <c r="V1" s="130"/>
      <c r="W1" s="130"/>
      <c r="X1" s="130"/>
      <c r="Y1" s="130"/>
      <c r="Z1" s="130"/>
      <c r="AA1" s="130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19"/>
      <c r="CW1" s="19"/>
      <c r="CX1" s="19"/>
      <c r="CY1" s="19"/>
      <c r="CZ1" s="19"/>
      <c r="DA1" s="19"/>
      <c r="DB1" s="19"/>
      <c r="DC1" s="19"/>
    </row>
    <row r="2" spans="1:99" s="8" customFormat="1" ht="15.75" customHeight="1" thickBot="1">
      <c r="A2" s="67"/>
      <c r="B2" s="67"/>
      <c r="C2" s="67" t="s">
        <v>4</v>
      </c>
      <c r="D2" s="67"/>
      <c r="E2" s="67"/>
      <c r="F2" s="67"/>
      <c r="G2" s="67"/>
      <c r="H2" s="67"/>
      <c r="I2" s="67"/>
      <c r="J2" s="67"/>
      <c r="K2" s="68" t="s">
        <v>6</v>
      </c>
      <c r="L2" s="69"/>
      <c r="M2" s="69"/>
      <c r="N2" s="69"/>
      <c r="O2" s="69"/>
      <c r="P2" s="69"/>
      <c r="Q2" s="69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</row>
    <row r="3" spans="1:56" ht="6" customHeight="1">
      <c r="A3" s="53"/>
      <c r="B3" s="5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</row>
    <row r="4" spans="1:107" s="3" customFormat="1" ht="23.25" customHeight="1">
      <c r="A4" s="131" t="s">
        <v>0</v>
      </c>
      <c r="B4" s="132" t="s">
        <v>92</v>
      </c>
      <c r="C4" s="124" t="s">
        <v>30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4" t="s">
        <v>42</v>
      </c>
      <c r="CV4" s="121" t="s">
        <v>63</v>
      </c>
      <c r="CW4" s="24"/>
      <c r="CX4" s="24"/>
      <c r="CY4" s="24"/>
      <c r="CZ4" s="24"/>
      <c r="DA4" s="24"/>
      <c r="DB4" s="24"/>
      <c r="DC4" s="24"/>
    </row>
    <row r="5" spans="1:107" s="3" customFormat="1" ht="15.75" customHeight="1">
      <c r="A5" s="131"/>
      <c r="B5" s="132"/>
      <c r="C5" s="122" t="s">
        <v>39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3" t="s">
        <v>40</v>
      </c>
      <c r="CQ5" s="123"/>
      <c r="CR5" s="123"/>
      <c r="CS5" s="123"/>
      <c r="CT5" s="124"/>
      <c r="CU5" s="134"/>
      <c r="CV5" s="121"/>
      <c r="CW5" s="17"/>
      <c r="CX5" s="17"/>
      <c r="CY5" s="17"/>
      <c r="CZ5" s="17"/>
      <c r="DA5" s="17"/>
      <c r="DB5" s="17"/>
      <c r="DC5" s="17"/>
    </row>
    <row r="6" spans="1:107" s="3" customFormat="1" ht="42.75" customHeight="1">
      <c r="A6" s="131"/>
      <c r="B6" s="132"/>
      <c r="C6" s="125" t="s">
        <v>34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 t="s">
        <v>47</v>
      </c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6" t="s">
        <v>35</v>
      </c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5" t="s">
        <v>36</v>
      </c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7" t="s">
        <v>37</v>
      </c>
      <c r="BX6" s="127"/>
      <c r="BY6" s="127"/>
      <c r="BZ6" s="127"/>
      <c r="CA6" s="127"/>
      <c r="CB6" s="127"/>
      <c r="CC6" s="127"/>
      <c r="CD6" s="127"/>
      <c r="CE6" s="127"/>
      <c r="CF6" s="127" t="s">
        <v>38</v>
      </c>
      <c r="CG6" s="127"/>
      <c r="CH6" s="127"/>
      <c r="CI6" s="127"/>
      <c r="CJ6" s="127"/>
      <c r="CK6" s="127"/>
      <c r="CL6" s="127"/>
      <c r="CM6" s="127"/>
      <c r="CN6" s="127"/>
      <c r="CO6" s="128" t="s">
        <v>33</v>
      </c>
      <c r="CP6" s="135" t="s">
        <v>64</v>
      </c>
      <c r="CQ6" s="136"/>
      <c r="CR6" s="136"/>
      <c r="CS6" s="136"/>
      <c r="CT6" s="117" t="s">
        <v>41</v>
      </c>
      <c r="CU6" s="134"/>
      <c r="CV6" s="121"/>
      <c r="CW6" s="18"/>
      <c r="CX6" s="18"/>
      <c r="CY6" s="18"/>
      <c r="CZ6" s="18"/>
      <c r="DA6" s="18"/>
      <c r="DB6" s="18"/>
      <c r="DC6" s="18"/>
    </row>
    <row r="7" spans="1:107" s="3" customFormat="1" ht="150.75" customHeight="1">
      <c r="A7" s="131"/>
      <c r="B7" s="132"/>
      <c r="C7" s="112" t="s">
        <v>74</v>
      </c>
      <c r="D7" s="109"/>
      <c r="E7" s="112" t="s">
        <v>75</v>
      </c>
      <c r="F7" s="109"/>
      <c r="G7" s="112" t="s">
        <v>76</v>
      </c>
      <c r="H7" s="109"/>
      <c r="I7" s="112" t="s">
        <v>77</v>
      </c>
      <c r="J7" s="109"/>
      <c r="K7" s="104" t="s">
        <v>78</v>
      </c>
      <c r="L7" s="118"/>
      <c r="M7" s="104" t="s">
        <v>79</v>
      </c>
      <c r="N7" s="118"/>
      <c r="O7" s="104" t="s">
        <v>80</v>
      </c>
      <c r="P7" s="118"/>
      <c r="Q7" s="104" t="s">
        <v>81</v>
      </c>
      <c r="R7" s="118"/>
      <c r="S7" s="119" t="s">
        <v>113</v>
      </c>
      <c r="T7" s="120"/>
      <c r="U7" s="104" t="s">
        <v>32</v>
      </c>
      <c r="V7" s="104"/>
      <c r="W7" s="104"/>
      <c r="X7" s="112" t="s">
        <v>82</v>
      </c>
      <c r="Y7" s="109"/>
      <c r="Z7" s="112" t="s">
        <v>83</v>
      </c>
      <c r="AA7" s="109"/>
      <c r="AB7" s="112" t="s">
        <v>84</v>
      </c>
      <c r="AC7" s="109"/>
      <c r="AD7" s="112" t="s">
        <v>85</v>
      </c>
      <c r="AE7" s="109"/>
      <c r="AF7" s="112" t="s">
        <v>86</v>
      </c>
      <c r="AG7" s="109"/>
      <c r="AH7" s="112" t="s">
        <v>87</v>
      </c>
      <c r="AI7" s="109"/>
      <c r="AJ7" s="108" t="s">
        <v>88</v>
      </c>
      <c r="AK7" s="113"/>
      <c r="AL7" s="108" t="s">
        <v>89</v>
      </c>
      <c r="AM7" s="113"/>
      <c r="AN7" s="108" t="s">
        <v>90</v>
      </c>
      <c r="AO7" s="113"/>
      <c r="AP7" s="114" t="s">
        <v>117</v>
      </c>
      <c r="AQ7" s="115"/>
      <c r="AR7" s="104" t="s">
        <v>62</v>
      </c>
      <c r="AS7" s="104"/>
      <c r="AT7" s="104"/>
      <c r="AU7" s="112" t="s">
        <v>91</v>
      </c>
      <c r="AV7" s="109"/>
      <c r="AW7" s="116" t="s">
        <v>119</v>
      </c>
      <c r="AX7" s="109"/>
      <c r="AY7" s="116" t="s">
        <v>120</v>
      </c>
      <c r="AZ7" s="109"/>
      <c r="BA7" s="116" t="s">
        <v>121</v>
      </c>
      <c r="BB7" s="109"/>
      <c r="BC7" s="110" t="s">
        <v>122</v>
      </c>
      <c r="BD7" s="111"/>
      <c r="BE7" s="104" t="s">
        <v>46</v>
      </c>
      <c r="BF7" s="104"/>
      <c r="BG7" s="104"/>
      <c r="BH7" s="108" t="s">
        <v>123</v>
      </c>
      <c r="BI7" s="109"/>
      <c r="BJ7" s="108" t="s">
        <v>124</v>
      </c>
      <c r="BK7" s="109"/>
      <c r="BL7" s="108" t="s">
        <v>125</v>
      </c>
      <c r="BM7" s="109"/>
      <c r="BN7" s="108" t="s">
        <v>126</v>
      </c>
      <c r="BO7" s="109"/>
      <c r="BP7" s="108" t="s">
        <v>127</v>
      </c>
      <c r="BQ7" s="109"/>
      <c r="BR7" s="104" t="s">
        <v>128</v>
      </c>
      <c r="BS7" s="105"/>
      <c r="BT7" s="104" t="s">
        <v>45</v>
      </c>
      <c r="BU7" s="104"/>
      <c r="BV7" s="104"/>
      <c r="BW7" s="104" t="s">
        <v>129</v>
      </c>
      <c r="BX7" s="105"/>
      <c r="BY7" s="104" t="s">
        <v>130</v>
      </c>
      <c r="BZ7" s="105"/>
      <c r="CA7" s="104" t="s">
        <v>131</v>
      </c>
      <c r="CB7" s="105"/>
      <c r="CC7" s="104" t="s">
        <v>44</v>
      </c>
      <c r="CD7" s="104"/>
      <c r="CE7" s="104"/>
      <c r="CF7" s="104" t="s">
        <v>132</v>
      </c>
      <c r="CG7" s="105"/>
      <c r="CH7" s="104" t="s">
        <v>133</v>
      </c>
      <c r="CI7" s="105"/>
      <c r="CJ7" s="104" t="s">
        <v>134</v>
      </c>
      <c r="CK7" s="105"/>
      <c r="CL7" s="104" t="s">
        <v>43</v>
      </c>
      <c r="CM7" s="104"/>
      <c r="CN7" s="104"/>
      <c r="CO7" s="128"/>
      <c r="CP7" s="106" t="s">
        <v>135</v>
      </c>
      <c r="CQ7" s="107"/>
      <c r="CR7" s="106" t="s">
        <v>136</v>
      </c>
      <c r="CS7" s="107"/>
      <c r="CT7" s="117"/>
      <c r="CU7" s="134"/>
      <c r="CV7" s="121"/>
      <c r="CW7" s="16"/>
      <c r="CX7" s="16"/>
      <c r="CY7" s="16"/>
      <c r="CZ7" s="16"/>
      <c r="DA7" s="16"/>
      <c r="DB7" s="16"/>
      <c r="DC7" s="16"/>
    </row>
    <row r="8" spans="1:100" s="5" customFormat="1" ht="27" customHeight="1">
      <c r="A8" s="131"/>
      <c r="B8" s="132"/>
      <c r="C8" s="4" t="s">
        <v>2</v>
      </c>
      <c r="D8" s="4" t="s">
        <v>3</v>
      </c>
      <c r="E8" s="4" t="s">
        <v>2</v>
      </c>
      <c r="F8" s="4" t="s">
        <v>3</v>
      </c>
      <c r="G8" s="4" t="s">
        <v>2</v>
      </c>
      <c r="H8" s="4" t="s">
        <v>3</v>
      </c>
      <c r="I8" s="4" t="s">
        <v>2</v>
      </c>
      <c r="J8" s="4" t="s">
        <v>3</v>
      </c>
      <c r="K8" s="4" t="s">
        <v>2</v>
      </c>
      <c r="L8" s="4" t="s">
        <v>3</v>
      </c>
      <c r="M8" s="4" t="s">
        <v>2</v>
      </c>
      <c r="N8" s="4" t="s">
        <v>3</v>
      </c>
      <c r="O8" s="4" t="s">
        <v>2</v>
      </c>
      <c r="P8" s="4" t="s">
        <v>3</v>
      </c>
      <c r="Q8" s="4" t="s">
        <v>2</v>
      </c>
      <c r="R8" s="4" t="s">
        <v>3</v>
      </c>
      <c r="S8" s="4" t="s">
        <v>2</v>
      </c>
      <c r="T8" s="4" t="s">
        <v>3</v>
      </c>
      <c r="U8" s="4" t="s">
        <v>2</v>
      </c>
      <c r="V8" s="4" t="s">
        <v>3</v>
      </c>
      <c r="W8" s="4" t="s">
        <v>31</v>
      </c>
      <c r="X8" s="4" t="s">
        <v>2</v>
      </c>
      <c r="Y8" s="4" t="s">
        <v>3</v>
      </c>
      <c r="Z8" s="4" t="s">
        <v>2</v>
      </c>
      <c r="AA8" s="4" t="s">
        <v>3</v>
      </c>
      <c r="AB8" s="4" t="s">
        <v>2</v>
      </c>
      <c r="AC8" s="4" t="s">
        <v>3</v>
      </c>
      <c r="AD8" s="4" t="s">
        <v>2</v>
      </c>
      <c r="AE8" s="4" t="s">
        <v>3</v>
      </c>
      <c r="AF8" s="4" t="s">
        <v>2</v>
      </c>
      <c r="AG8" s="4" t="s">
        <v>3</v>
      </c>
      <c r="AH8" s="4" t="s">
        <v>2</v>
      </c>
      <c r="AI8" s="4" t="s">
        <v>3</v>
      </c>
      <c r="AJ8" s="4" t="s">
        <v>2</v>
      </c>
      <c r="AK8" s="4" t="s">
        <v>3</v>
      </c>
      <c r="AL8" s="4" t="s">
        <v>2</v>
      </c>
      <c r="AM8" s="4" t="s">
        <v>3</v>
      </c>
      <c r="AN8" s="4" t="s">
        <v>2</v>
      </c>
      <c r="AO8" s="4" t="s">
        <v>3</v>
      </c>
      <c r="AP8" s="4" t="s">
        <v>2</v>
      </c>
      <c r="AQ8" s="4" t="s">
        <v>3</v>
      </c>
      <c r="AR8" s="4" t="s">
        <v>2</v>
      </c>
      <c r="AS8" s="4" t="s">
        <v>3</v>
      </c>
      <c r="AT8" s="4" t="s">
        <v>31</v>
      </c>
      <c r="AU8" s="4" t="s">
        <v>2</v>
      </c>
      <c r="AV8" s="4" t="s">
        <v>3</v>
      </c>
      <c r="AW8" s="4" t="s">
        <v>2</v>
      </c>
      <c r="AX8" s="4" t="s">
        <v>3</v>
      </c>
      <c r="AY8" s="4" t="s">
        <v>2</v>
      </c>
      <c r="AZ8" s="4" t="s">
        <v>3</v>
      </c>
      <c r="BA8" s="4" t="s">
        <v>2</v>
      </c>
      <c r="BB8" s="4" t="s">
        <v>3</v>
      </c>
      <c r="BC8" s="4" t="s">
        <v>2</v>
      </c>
      <c r="BD8" s="4" t="s">
        <v>3</v>
      </c>
      <c r="BE8" s="4" t="s">
        <v>2</v>
      </c>
      <c r="BF8" s="4" t="s">
        <v>3</v>
      </c>
      <c r="BG8" s="4" t="s">
        <v>31</v>
      </c>
      <c r="BH8" s="4" t="s">
        <v>2</v>
      </c>
      <c r="BI8" s="4" t="s">
        <v>3</v>
      </c>
      <c r="BJ8" s="4" t="s">
        <v>2</v>
      </c>
      <c r="BK8" s="4" t="s">
        <v>3</v>
      </c>
      <c r="BL8" s="4" t="s">
        <v>2</v>
      </c>
      <c r="BM8" s="4" t="s">
        <v>3</v>
      </c>
      <c r="BN8" s="4" t="s">
        <v>2</v>
      </c>
      <c r="BO8" s="4" t="s">
        <v>3</v>
      </c>
      <c r="BP8" s="4" t="s">
        <v>2</v>
      </c>
      <c r="BQ8" s="4" t="s">
        <v>3</v>
      </c>
      <c r="BR8" s="4" t="s">
        <v>2</v>
      </c>
      <c r="BS8" s="4" t="s">
        <v>3</v>
      </c>
      <c r="BT8" s="4" t="s">
        <v>2</v>
      </c>
      <c r="BU8" s="4" t="s">
        <v>3</v>
      </c>
      <c r="BV8" s="4" t="s">
        <v>31</v>
      </c>
      <c r="BW8" s="4" t="s">
        <v>2</v>
      </c>
      <c r="BX8" s="4" t="s">
        <v>3</v>
      </c>
      <c r="BY8" s="4" t="s">
        <v>2</v>
      </c>
      <c r="BZ8" s="4" t="s">
        <v>3</v>
      </c>
      <c r="CA8" s="4" t="s">
        <v>2</v>
      </c>
      <c r="CB8" s="4" t="s">
        <v>3</v>
      </c>
      <c r="CC8" s="4" t="s">
        <v>2</v>
      </c>
      <c r="CD8" s="4" t="s">
        <v>3</v>
      </c>
      <c r="CE8" s="4" t="s">
        <v>31</v>
      </c>
      <c r="CF8" s="4" t="s">
        <v>2</v>
      </c>
      <c r="CG8" s="4" t="s">
        <v>3</v>
      </c>
      <c r="CH8" s="4" t="s">
        <v>2</v>
      </c>
      <c r="CI8" s="4" t="s">
        <v>3</v>
      </c>
      <c r="CJ8" s="4" t="s">
        <v>2</v>
      </c>
      <c r="CK8" s="4" t="s">
        <v>3</v>
      </c>
      <c r="CL8" s="4" t="s">
        <v>2</v>
      </c>
      <c r="CM8" s="4" t="s">
        <v>3</v>
      </c>
      <c r="CN8" s="4" t="s">
        <v>31</v>
      </c>
      <c r="CO8" s="128"/>
      <c r="CP8" s="4" t="s">
        <v>2</v>
      </c>
      <c r="CQ8" s="4" t="s">
        <v>3</v>
      </c>
      <c r="CR8" s="4" t="s">
        <v>2</v>
      </c>
      <c r="CS8" s="4" t="s">
        <v>3</v>
      </c>
      <c r="CT8" s="117"/>
      <c r="CU8" s="134"/>
      <c r="CV8" s="121"/>
    </row>
    <row r="9" spans="1:100" ht="15" customHeight="1">
      <c r="A9" s="7">
        <v>1</v>
      </c>
      <c r="B9" s="15" t="s">
        <v>48</v>
      </c>
      <c r="C9" s="20">
        <v>154</v>
      </c>
      <c r="D9" s="20">
        <v>154</v>
      </c>
      <c r="E9" s="20"/>
      <c r="F9" s="20"/>
      <c r="G9" s="20">
        <v>2</v>
      </c>
      <c r="H9" s="20">
        <v>2</v>
      </c>
      <c r="I9" s="20"/>
      <c r="J9" s="20"/>
      <c r="K9" s="20"/>
      <c r="L9" s="20"/>
      <c r="M9" s="20">
        <v>11</v>
      </c>
      <c r="N9" s="20">
        <v>11</v>
      </c>
      <c r="O9" s="20"/>
      <c r="P9" s="20"/>
      <c r="Q9" s="20">
        <v>1</v>
      </c>
      <c r="R9" s="20">
        <v>1</v>
      </c>
      <c r="S9" s="20"/>
      <c r="T9" s="20"/>
      <c r="U9" s="21">
        <f>C9+E9+G9+I9+K9+M9+O9+Q9+S9</f>
        <v>168</v>
      </c>
      <c r="V9" s="21">
        <f>D9+F9+H9+J9+L9+N9+P9+R9+T9</f>
        <v>168</v>
      </c>
      <c r="W9" s="22">
        <f>IF(U9=0,"",ROUND(V9/U9%,1))</f>
        <v>100</v>
      </c>
      <c r="X9" s="20">
        <v>223</v>
      </c>
      <c r="Y9" s="20">
        <v>223</v>
      </c>
      <c r="Z9" s="20">
        <v>1</v>
      </c>
      <c r="AA9" s="20">
        <v>1</v>
      </c>
      <c r="AB9" s="20"/>
      <c r="AC9" s="20"/>
      <c r="AD9" s="20"/>
      <c r="AE9" s="20"/>
      <c r="AF9" s="20">
        <v>5</v>
      </c>
      <c r="AG9" s="20">
        <v>5</v>
      </c>
      <c r="AH9" s="20"/>
      <c r="AI9" s="20"/>
      <c r="AJ9" s="20">
        <v>5</v>
      </c>
      <c r="AK9" s="20">
        <v>5</v>
      </c>
      <c r="AL9" s="20">
        <v>1</v>
      </c>
      <c r="AM9" s="20">
        <v>1</v>
      </c>
      <c r="AN9" s="20"/>
      <c r="AO9" s="20"/>
      <c r="AP9" s="20"/>
      <c r="AQ9" s="20"/>
      <c r="AR9" s="21">
        <f>X9+Z9+AB9+AD9+AF9+AH9+AJ9+AL9+AN9+AP9</f>
        <v>235</v>
      </c>
      <c r="AS9" s="21">
        <f>Y9+AA9+AC9+AE9+AG9+AI9+AK9+AM9+AO9+AQ9</f>
        <v>235</v>
      </c>
      <c r="AT9" s="22">
        <f>IF(AR9=0,"",ROUND(AS9/AR9%,1))</f>
        <v>100</v>
      </c>
      <c r="AU9" s="20">
        <v>10</v>
      </c>
      <c r="AV9" s="20">
        <v>10</v>
      </c>
      <c r="AW9" s="20"/>
      <c r="AX9" s="20"/>
      <c r="AY9" s="20"/>
      <c r="AZ9" s="20"/>
      <c r="BA9" s="20">
        <v>9</v>
      </c>
      <c r="BB9" s="20">
        <v>9</v>
      </c>
      <c r="BC9" s="20"/>
      <c r="BD9" s="20"/>
      <c r="BE9" s="21">
        <f aca="true" t="shared" si="0" ref="BE9:BE47">AU9+AY9+BA9+BC9</f>
        <v>19</v>
      </c>
      <c r="BF9" s="21">
        <f aca="true" t="shared" si="1" ref="BF9:BF47">AV9+AZ9+BB9+BD9</f>
        <v>19</v>
      </c>
      <c r="BG9" s="22">
        <f>IF(BE9=0,"",ROUND(BF9/BE9%,1))</f>
        <v>100</v>
      </c>
      <c r="BH9" s="20"/>
      <c r="BI9" s="20"/>
      <c r="BJ9" s="20">
        <v>2400</v>
      </c>
      <c r="BK9" s="20">
        <v>2400</v>
      </c>
      <c r="BL9" s="20">
        <v>720</v>
      </c>
      <c r="BM9" s="20">
        <v>720</v>
      </c>
      <c r="BN9" s="20">
        <v>0</v>
      </c>
      <c r="BO9" s="20">
        <v>0</v>
      </c>
      <c r="BP9" s="20">
        <v>2160</v>
      </c>
      <c r="BQ9" s="20">
        <v>2160</v>
      </c>
      <c r="BR9" s="20">
        <v>1200</v>
      </c>
      <c r="BS9" s="20">
        <v>1200</v>
      </c>
      <c r="BT9" s="21">
        <f>BH9+BJ9+BL9+BN9+BP9+BR9</f>
        <v>6480</v>
      </c>
      <c r="BU9" s="21">
        <f>BI9+BK9+BM9+BO9+BQ9+BS9</f>
        <v>6480</v>
      </c>
      <c r="BV9" s="22">
        <v>100</v>
      </c>
      <c r="BW9" s="20">
        <v>24</v>
      </c>
      <c r="BX9" s="20">
        <v>24</v>
      </c>
      <c r="BY9" s="20">
        <v>14</v>
      </c>
      <c r="BZ9" s="20">
        <v>14</v>
      </c>
      <c r="CA9" s="20"/>
      <c r="CB9" s="20"/>
      <c r="CC9" s="20">
        <f>BW9+BY9+CA9</f>
        <v>38</v>
      </c>
      <c r="CD9" s="20">
        <f>BX9+BZ9+CB9</f>
        <v>38</v>
      </c>
      <c r="CE9" s="22">
        <f aca="true" t="shared" si="2" ref="CE9:CE35">IF(CC9=0,"",ROUND(CD9/CC9%,1))</f>
        <v>100</v>
      </c>
      <c r="CF9" s="88">
        <v>168</v>
      </c>
      <c r="CG9" s="88">
        <v>168</v>
      </c>
      <c r="CH9" s="88">
        <v>235</v>
      </c>
      <c r="CI9" s="88">
        <v>235</v>
      </c>
      <c r="CJ9" s="88">
        <v>19</v>
      </c>
      <c r="CK9" s="88">
        <v>19</v>
      </c>
      <c r="CL9" s="20">
        <f>CF9+CH9+CJ9</f>
        <v>422</v>
      </c>
      <c r="CM9" s="20">
        <f>CG9+CI9+CK9</f>
        <v>422</v>
      </c>
      <c r="CN9" s="22">
        <f>IF(CL9=0,"",ROUND(CM9/CL9%,1))</f>
        <v>100</v>
      </c>
      <c r="CO9" s="23">
        <f aca="true" t="shared" si="3" ref="CO9:CO47">ROUND(AVERAGE(W9,AT9,BG9,BV9,CE9,CN9),1)</f>
        <v>100</v>
      </c>
      <c r="CP9" s="20">
        <v>17</v>
      </c>
      <c r="CQ9" s="20">
        <v>17</v>
      </c>
      <c r="CR9" s="88">
        <v>403</v>
      </c>
      <c r="CS9" s="88">
        <v>403</v>
      </c>
      <c r="CT9" s="26">
        <f>ROUND(AVERAGE(CQ9/CP9%,CS9/CR9%),1)</f>
        <v>100</v>
      </c>
      <c r="CU9" s="26">
        <f>ROUND(AVERAGE(CO9,CT9),1)</f>
        <v>100</v>
      </c>
      <c r="CV9" s="26">
        <f>CU9-100</f>
        <v>0</v>
      </c>
    </row>
    <row r="10" spans="1:100" ht="15" customHeight="1">
      <c r="A10" s="7">
        <v>2</v>
      </c>
      <c r="B10" s="15" t="s">
        <v>49</v>
      </c>
      <c r="C10" s="20">
        <v>291</v>
      </c>
      <c r="D10" s="20">
        <v>284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/>
      <c r="L10" s="20"/>
      <c r="M10" s="20">
        <v>5</v>
      </c>
      <c r="N10" s="20">
        <v>5</v>
      </c>
      <c r="O10" s="20"/>
      <c r="P10" s="20"/>
      <c r="Q10" s="20"/>
      <c r="R10" s="20"/>
      <c r="S10" s="20"/>
      <c r="T10" s="20"/>
      <c r="U10" s="21">
        <f aca="true" t="shared" si="4" ref="U10:V46">C10+E10+G10+I10+K10+M10+O10+Q10+S10</f>
        <v>299</v>
      </c>
      <c r="V10" s="21">
        <f t="shared" si="4"/>
        <v>292</v>
      </c>
      <c r="W10" s="22">
        <f aca="true" t="shared" si="5" ref="W10:W49">IF(U10=0,"",ROUND(V10/U10%,1))</f>
        <v>97.7</v>
      </c>
      <c r="X10" s="20">
        <v>333</v>
      </c>
      <c r="Y10" s="20">
        <v>332</v>
      </c>
      <c r="Z10" s="20"/>
      <c r="AA10" s="20"/>
      <c r="AB10" s="20">
        <v>2</v>
      </c>
      <c r="AC10" s="20">
        <v>2</v>
      </c>
      <c r="AD10" s="20"/>
      <c r="AE10" s="20"/>
      <c r="AF10" s="20">
        <v>6</v>
      </c>
      <c r="AG10" s="20">
        <v>6</v>
      </c>
      <c r="AH10" s="20"/>
      <c r="AI10" s="20"/>
      <c r="AJ10" s="20">
        <v>1</v>
      </c>
      <c r="AK10" s="20">
        <v>1</v>
      </c>
      <c r="AL10" s="20">
        <v>3</v>
      </c>
      <c r="AM10" s="20">
        <v>3</v>
      </c>
      <c r="AN10" s="20"/>
      <c r="AO10" s="20"/>
      <c r="AP10" s="20">
        <v>1</v>
      </c>
      <c r="AQ10" s="20">
        <v>1</v>
      </c>
      <c r="AR10" s="21">
        <f aca="true" t="shared" si="6" ref="AR10:AS47">X10+Z10+AB10+AD10+AF10+AH10+AJ10+AL10+AN10+AP10</f>
        <v>346</v>
      </c>
      <c r="AS10" s="21">
        <f t="shared" si="6"/>
        <v>345</v>
      </c>
      <c r="AT10" s="22">
        <f aca="true" t="shared" si="7" ref="AT10:AT47">IF(AR10=0,"",ROUND(AS10/AR10%,1))</f>
        <v>99.7</v>
      </c>
      <c r="AU10" s="20">
        <v>37</v>
      </c>
      <c r="AV10" s="20">
        <v>34</v>
      </c>
      <c r="AW10" s="20"/>
      <c r="AX10" s="20"/>
      <c r="AY10" s="20">
        <v>1</v>
      </c>
      <c r="AZ10" s="20">
        <v>1</v>
      </c>
      <c r="BA10" s="20">
        <v>43</v>
      </c>
      <c r="BB10" s="20">
        <v>44</v>
      </c>
      <c r="BC10" s="20"/>
      <c r="BD10" s="20"/>
      <c r="BE10" s="21">
        <f t="shared" si="0"/>
        <v>81</v>
      </c>
      <c r="BF10" s="21">
        <f t="shared" si="1"/>
        <v>79</v>
      </c>
      <c r="BG10" s="22">
        <f aca="true" t="shared" si="8" ref="BG10:BG50">IF(BE10=0,"",ROUND(BF10/BE10%,1))</f>
        <v>97.5</v>
      </c>
      <c r="BH10" s="20">
        <v>1050</v>
      </c>
      <c r="BI10" s="20">
        <v>1050</v>
      </c>
      <c r="BJ10" s="20">
        <v>1050</v>
      </c>
      <c r="BK10" s="20">
        <v>1050</v>
      </c>
      <c r="BL10" s="20">
        <v>3675</v>
      </c>
      <c r="BM10" s="20">
        <v>3675</v>
      </c>
      <c r="BN10" s="20">
        <v>1575</v>
      </c>
      <c r="BO10" s="20">
        <v>1575</v>
      </c>
      <c r="BP10" s="20">
        <v>4200</v>
      </c>
      <c r="BQ10" s="20">
        <v>4200</v>
      </c>
      <c r="BR10" s="20">
        <v>2625</v>
      </c>
      <c r="BS10" s="20">
        <v>2625</v>
      </c>
      <c r="BT10" s="21">
        <f aca="true" t="shared" si="9" ref="BT10:BU46">BH10+BJ10+BL10+BN10+BP10+BR10</f>
        <v>14175</v>
      </c>
      <c r="BU10" s="21">
        <f t="shared" si="9"/>
        <v>14175</v>
      </c>
      <c r="BV10" s="22">
        <v>100</v>
      </c>
      <c r="BW10" s="20">
        <v>95</v>
      </c>
      <c r="BX10" s="20">
        <v>95</v>
      </c>
      <c r="BY10" s="20">
        <v>50</v>
      </c>
      <c r="BZ10" s="20">
        <v>50</v>
      </c>
      <c r="CA10" s="20">
        <v>10</v>
      </c>
      <c r="CB10" s="20">
        <v>10</v>
      </c>
      <c r="CC10" s="20">
        <f aca="true" t="shared" si="10" ref="CC10:CD45">BW10+BY10+CA10</f>
        <v>155</v>
      </c>
      <c r="CD10" s="20">
        <f t="shared" si="10"/>
        <v>155</v>
      </c>
      <c r="CE10" s="22">
        <f t="shared" si="2"/>
        <v>100</v>
      </c>
      <c r="CF10" s="20">
        <v>182</v>
      </c>
      <c r="CG10" s="20">
        <v>182</v>
      </c>
      <c r="CH10" s="20">
        <v>153</v>
      </c>
      <c r="CI10" s="20">
        <v>153</v>
      </c>
      <c r="CJ10" s="20">
        <v>80</v>
      </c>
      <c r="CK10" s="20">
        <v>80</v>
      </c>
      <c r="CL10" s="20">
        <f aca="true" t="shared" si="11" ref="CL10:CM24">CF10+CH10+CJ10</f>
        <v>415</v>
      </c>
      <c r="CM10" s="20">
        <f t="shared" si="11"/>
        <v>415</v>
      </c>
      <c r="CN10" s="22">
        <f aca="true" t="shared" si="12" ref="CN10:CN49">IF(CL10=0,"",ROUND(CM10/CL10%,1))</f>
        <v>100</v>
      </c>
      <c r="CO10" s="23">
        <f t="shared" si="3"/>
        <v>99.2</v>
      </c>
      <c r="CP10" s="20">
        <v>38</v>
      </c>
      <c r="CQ10" s="20">
        <v>38</v>
      </c>
      <c r="CR10" s="88">
        <v>725</v>
      </c>
      <c r="CS10" s="88">
        <v>725</v>
      </c>
      <c r="CT10" s="26">
        <f aca="true" t="shared" si="13" ref="CT10:CT47">ROUND(AVERAGE(CQ10/CP10%,CS10/CR10%),1)</f>
        <v>100</v>
      </c>
      <c r="CU10" s="26">
        <f aca="true" t="shared" si="14" ref="CU10:CU47">ROUND(AVERAGE(CO10,CT10),1)</f>
        <v>99.6</v>
      </c>
      <c r="CV10" s="26">
        <f aca="true" t="shared" si="15" ref="CV10:CV47">CU10-100</f>
        <v>-0.4000000000000057</v>
      </c>
    </row>
    <row r="11" spans="1:100" ht="15" customHeight="1">
      <c r="A11" s="7">
        <v>3</v>
      </c>
      <c r="B11" s="15" t="s">
        <v>50</v>
      </c>
      <c r="C11" s="20">
        <v>288</v>
      </c>
      <c r="D11" s="20">
        <v>283</v>
      </c>
      <c r="E11" s="20"/>
      <c r="F11" s="20"/>
      <c r="G11" s="20">
        <v>1</v>
      </c>
      <c r="H11" s="20">
        <v>1</v>
      </c>
      <c r="I11" s="20"/>
      <c r="J11" s="20"/>
      <c r="K11" s="20"/>
      <c r="L11" s="20"/>
      <c r="M11" s="20">
        <v>5</v>
      </c>
      <c r="N11" s="20">
        <v>5</v>
      </c>
      <c r="O11" s="20"/>
      <c r="P11" s="20"/>
      <c r="Q11" s="20"/>
      <c r="R11" s="20"/>
      <c r="S11" s="20"/>
      <c r="T11" s="20"/>
      <c r="U11" s="21">
        <f t="shared" si="4"/>
        <v>294</v>
      </c>
      <c r="V11" s="21">
        <f t="shared" si="4"/>
        <v>289</v>
      </c>
      <c r="W11" s="22">
        <f t="shared" si="5"/>
        <v>98.3</v>
      </c>
      <c r="X11" s="20">
        <v>322</v>
      </c>
      <c r="Y11" s="20">
        <v>325</v>
      </c>
      <c r="Z11" s="20"/>
      <c r="AA11" s="20"/>
      <c r="AB11" s="20"/>
      <c r="AC11" s="20"/>
      <c r="AD11" s="20">
        <v>1</v>
      </c>
      <c r="AE11" s="20">
        <v>1</v>
      </c>
      <c r="AF11" s="20">
        <v>6</v>
      </c>
      <c r="AG11" s="20">
        <v>6</v>
      </c>
      <c r="AH11" s="20"/>
      <c r="AI11" s="20"/>
      <c r="AJ11" s="20">
        <v>5</v>
      </c>
      <c r="AK11" s="20">
        <v>5</v>
      </c>
      <c r="AL11" s="20">
        <v>1</v>
      </c>
      <c r="AM11" s="20">
        <v>1</v>
      </c>
      <c r="AN11" s="20"/>
      <c r="AO11" s="20"/>
      <c r="AP11" s="20"/>
      <c r="AQ11" s="20"/>
      <c r="AR11" s="21">
        <f t="shared" si="6"/>
        <v>335</v>
      </c>
      <c r="AS11" s="21">
        <f t="shared" si="6"/>
        <v>338</v>
      </c>
      <c r="AT11" s="22">
        <f t="shared" si="7"/>
        <v>100.9</v>
      </c>
      <c r="AU11" s="20">
        <v>45</v>
      </c>
      <c r="AV11" s="20">
        <v>44</v>
      </c>
      <c r="AW11" s="20"/>
      <c r="AX11" s="20"/>
      <c r="AY11" s="20"/>
      <c r="AZ11" s="20"/>
      <c r="BA11" s="20"/>
      <c r="BB11" s="20"/>
      <c r="BC11" s="20"/>
      <c r="BD11" s="20"/>
      <c r="BE11" s="21">
        <f t="shared" si="0"/>
        <v>45</v>
      </c>
      <c r="BF11" s="21">
        <f t="shared" si="1"/>
        <v>44</v>
      </c>
      <c r="BG11" s="22">
        <f t="shared" si="8"/>
        <v>97.8</v>
      </c>
      <c r="BH11" s="20">
        <v>512</v>
      </c>
      <c r="BI11" s="20">
        <v>512</v>
      </c>
      <c r="BJ11" s="20">
        <v>9996</v>
      </c>
      <c r="BK11" s="20">
        <v>9996</v>
      </c>
      <c r="BL11" s="20"/>
      <c r="BM11" s="20"/>
      <c r="BN11" s="20">
        <v>1005</v>
      </c>
      <c r="BO11" s="20">
        <v>1005</v>
      </c>
      <c r="BP11" s="20">
        <v>3674</v>
      </c>
      <c r="BQ11" s="20">
        <v>3674</v>
      </c>
      <c r="BR11" s="20">
        <v>386</v>
      </c>
      <c r="BS11" s="20">
        <v>386</v>
      </c>
      <c r="BT11" s="21">
        <f t="shared" si="9"/>
        <v>15573</v>
      </c>
      <c r="BU11" s="21">
        <f t="shared" si="9"/>
        <v>15573</v>
      </c>
      <c r="BV11" s="22">
        <v>100</v>
      </c>
      <c r="BW11" s="20">
        <v>6</v>
      </c>
      <c r="BX11" s="20">
        <v>6</v>
      </c>
      <c r="BY11" s="20">
        <v>13</v>
      </c>
      <c r="BZ11" s="20">
        <v>13</v>
      </c>
      <c r="CA11" s="20"/>
      <c r="CB11" s="20"/>
      <c r="CC11" s="20">
        <f t="shared" si="10"/>
        <v>19</v>
      </c>
      <c r="CD11" s="20">
        <f t="shared" si="10"/>
        <v>19</v>
      </c>
      <c r="CE11" s="22">
        <f t="shared" si="2"/>
        <v>100</v>
      </c>
      <c r="CF11" s="20">
        <v>122</v>
      </c>
      <c r="CG11" s="20">
        <v>122</v>
      </c>
      <c r="CH11" s="20">
        <v>150</v>
      </c>
      <c r="CI11" s="20">
        <v>150</v>
      </c>
      <c r="CJ11" s="20">
        <v>25</v>
      </c>
      <c r="CK11" s="20">
        <v>25</v>
      </c>
      <c r="CL11" s="20">
        <f t="shared" si="11"/>
        <v>297</v>
      </c>
      <c r="CM11" s="20">
        <f t="shared" si="11"/>
        <v>297</v>
      </c>
      <c r="CN11" s="22">
        <f t="shared" si="12"/>
        <v>100</v>
      </c>
      <c r="CO11" s="23">
        <f t="shared" si="3"/>
        <v>99.5</v>
      </c>
      <c r="CP11" s="20">
        <v>10</v>
      </c>
      <c r="CQ11" s="20">
        <v>10</v>
      </c>
      <c r="CR11" s="88">
        <v>630</v>
      </c>
      <c r="CS11" s="88">
        <v>630</v>
      </c>
      <c r="CT11" s="26">
        <f t="shared" si="13"/>
        <v>100</v>
      </c>
      <c r="CU11" s="26">
        <f t="shared" si="14"/>
        <v>99.8</v>
      </c>
      <c r="CV11" s="26">
        <f t="shared" si="15"/>
        <v>-0.20000000000000284</v>
      </c>
    </row>
    <row r="12" spans="1:100" s="53" customFormat="1" ht="15" customHeight="1">
      <c r="A12" s="52">
        <v>4</v>
      </c>
      <c r="B12" s="25" t="s">
        <v>51</v>
      </c>
      <c r="C12" s="20">
        <v>162</v>
      </c>
      <c r="D12" s="20">
        <v>163</v>
      </c>
      <c r="E12" s="20">
        <v>1</v>
      </c>
      <c r="F12" s="20">
        <v>1</v>
      </c>
      <c r="G12" s="20">
        <v>4</v>
      </c>
      <c r="H12" s="20">
        <v>4</v>
      </c>
      <c r="I12" s="20"/>
      <c r="J12" s="20"/>
      <c r="K12" s="20"/>
      <c r="L12" s="20"/>
      <c r="M12" s="20">
        <v>5</v>
      </c>
      <c r="N12" s="20">
        <v>5</v>
      </c>
      <c r="O12" s="20"/>
      <c r="P12" s="20"/>
      <c r="Q12" s="20"/>
      <c r="R12" s="20"/>
      <c r="S12" s="20"/>
      <c r="T12" s="20"/>
      <c r="U12" s="21">
        <f t="shared" si="4"/>
        <v>172</v>
      </c>
      <c r="V12" s="21">
        <f t="shared" si="4"/>
        <v>173</v>
      </c>
      <c r="W12" s="22">
        <f t="shared" si="5"/>
        <v>100.6</v>
      </c>
      <c r="X12" s="20">
        <v>217</v>
      </c>
      <c r="Y12" s="20">
        <v>214</v>
      </c>
      <c r="Z12" s="20"/>
      <c r="AA12" s="20"/>
      <c r="AB12" s="20"/>
      <c r="AC12" s="20"/>
      <c r="AD12" s="20">
        <v>1</v>
      </c>
      <c r="AE12" s="20">
        <v>3</v>
      </c>
      <c r="AF12" s="20">
        <v>3</v>
      </c>
      <c r="AG12" s="20">
        <v>4</v>
      </c>
      <c r="AH12" s="20">
        <v>7</v>
      </c>
      <c r="AI12" s="20">
        <v>6</v>
      </c>
      <c r="AJ12" s="20"/>
      <c r="AK12" s="20"/>
      <c r="AL12" s="20">
        <v>2</v>
      </c>
      <c r="AM12" s="20">
        <v>1</v>
      </c>
      <c r="AN12" s="20"/>
      <c r="AO12" s="20"/>
      <c r="AP12" s="20"/>
      <c r="AQ12" s="20"/>
      <c r="AR12" s="21">
        <f t="shared" si="6"/>
        <v>230</v>
      </c>
      <c r="AS12" s="21">
        <f t="shared" si="6"/>
        <v>228</v>
      </c>
      <c r="AT12" s="22">
        <f t="shared" si="7"/>
        <v>99.1</v>
      </c>
      <c r="AU12" s="20">
        <v>25</v>
      </c>
      <c r="AV12" s="20">
        <v>30</v>
      </c>
      <c r="AW12" s="20"/>
      <c r="AX12" s="20"/>
      <c r="AY12" s="20"/>
      <c r="AZ12" s="20"/>
      <c r="BA12" s="20"/>
      <c r="BB12" s="20"/>
      <c r="BC12" s="20"/>
      <c r="BD12" s="20"/>
      <c r="BE12" s="21">
        <f t="shared" si="0"/>
        <v>25</v>
      </c>
      <c r="BF12" s="21">
        <f t="shared" si="1"/>
        <v>30</v>
      </c>
      <c r="BG12" s="22">
        <f t="shared" si="8"/>
        <v>120</v>
      </c>
      <c r="BH12" s="20">
        <v>367</v>
      </c>
      <c r="BI12" s="20">
        <v>367</v>
      </c>
      <c r="BJ12" s="20"/>
      <c r="BK12" s="20"/>
      <c r="BL12" s="20">
        <v>1100</v>
      </c>
      <c r="BM12" s="20">
        <v>1100</v>
      </c>
      <c r="BN12" s="20">
        <v>860</v>
      </c>
      <c r="BO12" s="20">
        <v>860</v>
      </c>
      <c r="BP12" s="20">
        <v>2456</v>
      </c>
      <c r="BQ12" s="20">
        <v>2456</v>
      </c>
      <c r="BR12" s="20">
        <v>1833</v>
      </c>
      <c r="BS12" s="20">
        <v>1833</v>
      </c>
      <c r="BT12" s="21">
        <f t="shared" si="9"/>
        <v>6616</v>
      </c>
      <c r="BU12" s="21">
        <f t="shared" si="9"/>
        <v>6616</v>
      </c>
      <c r="BV12" s="22" t="s">
        <v>118</v>
      </c>
      <c r="BW12" s="20">
        <v>38</v>
      </c>
      <c r="BX12" s="20">
        <v>38</v>
      </c>
      <c r="BY12" s="20">
        <v>5</v>
      </c>
      <c r="BZ12" s="20">
        <v>5</v>
      </c>
      <c r="CA12" s="20"/>
      <c r="CB12" s="20"/>
      <c r="CC12" s="20">
        <f t="shared" si="10"/>
        <v>43</v>
      </c>
      <c r="CD12" s="20">
        <f t="shared" si="10"/>
        <v>43</v>
      </c>
      <c r="CE12" s="22">
        <f t="shared" si="2"/>
        <v>100</v>
      </c>
      <c r="CF12" s="20">
        <v>172</v>
      </c>
      <c r="CG12" s="20">
        <v>173</v>
      </c>
      <c r="CH12" s="20">
        <v>230</v>
      </c>
      <c r="CI12" s="20">
        <v>228</v>
      </c>
      <c r="CJ12" s="20">
        <v>25</v>
      </c>
      <c r="CK12" s="20">
        <v>30</v>
      </c>
      <c r="CL12" s="20">
        <f t="shared" si="11"/>
        <v>427</v>
      </c>
      <c r="CM12" s="20">
        <f t="shared" si="11"/>
        <v>431</v>
      </c>
      <c r="CN12" s="22">
        <f t="shared" si="12"/>
        <v>100.9</v>
      </c>
      <c r="CO12" s="23">
        <f t="shared" si="3"/>
        <v>104.1</v>
      </c>
      <c r="CP12" s="20">
        <v>57</v>
      </c>
      <c r="CQ12" s="20">
        <v>60</v>
      </c>
      <c r="CR12" s="88">
        <v>421</v>
      </c>
      <c r="CS12" s="88">
        <v>431</v>
      </c>
      <c r="CT12" s="26">
        <f t="shared" si="13"/>
        <v>103.8</v>
      </c>
      <c r="CU12" s="26">
        <f t="shared" si="14"/>
        <v>104</v>
      </c>
      <c r="CV12" s="26">
        <f t="shared" si="15"/>
        <v>4</v>
      </c>
    </row>
    <row r="13" spans="1:100" ht="13.5" customHeight="1">
      <c r="A13" s="7">
        <v>5</v>
      </c>
      <c r="B13" s="25" t="s">
        <v>52</v>
      </c>
      <c r="C13" s="20">
        <v>266</v>
      </c>
      <c r="D13" s="20">
        <v>283</v>
      </c>
      <c r="E13" s="20">
        <v>2</v>
      </c>
      <c r="F13" s="20">
        <v>2</v>
      </c>
      <c r="G13" s="20">
        <v>2</v>
      </c>
      <c r="H13" s="20">
        <v>2</v>
      </c>
      <c r="I13" s="20"/>
      <c r="J13" s="20"/>
      <c r="K13" s="20"/>
      <c r="L13" s="20"/>
      <c r="M13" s="20">
        <v>10</v>
      </c>
      <c r="N13" s="20">
        <v>10</v>
      </c>
      <c r="O13" s="20"/>
      <c r="P13" s="20"/>
      <c r="Q13" s="20">
        <v>0</v>
      </c>
      <c r="R13" s="20">
        <v>1</v>
      </c>
      <c r="S13" s="20"/>
      <c r="T13" s="20"/>
      <c r="U13" s="21">
        <f t="shared" si="4"/>
        <v>280</v>
      </c>
      <c r="V13" s="21">
        <f t="shared" si="4"/>
        <v>298</v>
      </c>
      <c r="W13" s="22">
        <f t="shared" si="5"/>
        <v>106.4</v>
      </c>
      <c r="X13" s="20">
        <v>316</v>
      </c>
      <c r="Y13" s="20">
        <v>330</v>
      </c>
      <c r="Z13" s="20">
        <v>0</v>
      </c>
      <c r="AA13" s="20">
        <v>1</v>
      </c>
      <c r="AB13" s="20"/>
      <c r="AC13" s="20"/>
      <c r="AD13" s="20">
        <v>0</v>
      </c>
      <c r="AE13" s="20">
        <v>2</v>
      </c>
      <c r="AF13" s="20">
        <v>7</v>
      </c>
      <c r="AG13" s="20">
        <v>5</v>
      </c>
      <c r="AH13" s="20"/>
      <c r="AI13" s="20"/>
      <c r="AJ13" s="20">
        <v>4</v>
      </c>
      <c r="AK13" s="20">
        <v>3</v>
      </c>
      <c r="AL13" s="20">
        <v>2</v>
      </c>
      <c r="AM13" s="20">
        <v>2</v>
      </c>
      <c r="AN13" s="20"/>
      <c r="AO13" s="20"/>
      <c r="AP13" s="20"/>
      <c r="AQ13" s="20"/>
      <c r="AR13" s="21">
        <f t="shared" si="6"/>
        <v>329</v>
      </c>
      <c r="AS13" s="21">
        <f t="shared" si="6"/>
        <v>343</v>
      </c>
      <c r="AT13" s="22">
        <f t="shared" si="7"/>
        <v>104.3</v>
      </c>
      <c r="AU13" s="20">
        <v>41</v>
      </c>
      <c r="AV13" s="20">
        <v>41</v>
      </c>
      <c r="AW13" s="20"/>
      <c r="AX13" s="20"/>
      <c r="AY13" s="20"/>
      <c r="AZ13" s="20"/>
      <c r="BA13" s="20"/>
      <c r="BB13" s="20"/>
      <c r="BC13" s="20"/>
      <c r="BD13" s="20"/>
      <c r="BE13" s="21">
        <f t="shared" si="0"/>
        <v>41</v>
      </c>
      <c r="BF13" s="21">
        <f t="shared" si="1"/>
        <v>41</v>
      </c>
      <c r="BG13" s="22">
        <f t="shared" si="8"/>
        <v>100</v>
      </c>
      <c r="BH13" s="20">
        <v>0</v>
      </c>
      <c r="BI13" s="20">
        <v>0</v>
      </c>
      <c r="BJ13" s="20">
        <v>3368</v>
      </c>
      <c r="BK13" s="20">
        <v>3368</v>
      </c>
      <c r="BL13" s="20">
        <v>0</v>
      </c>
      <c r="BM13" s="20">
        <v>0</v>
      </c>
      <c r="BN13" s="20">
        <v>700</v>
      </c>
      <c r="BO13" s="20">
        <v>700</v>
      </c>
      <c r="BP13" s="20">
        <v>467</v>
      </c>
      <c r="BQ13" s="20">
        <v>467</v>
      </c>
      <c r="BR13" s="20">
        <v>2139</v>
      </c>
      <c r="BS13" s="20">
        <v>2139</v>
      </c>
      <c r="BT13" s="21">
        <f t="shared" si="9"/>
        <v>6674</v>
      </c>
      <c r="BU13" s="21">
        <f t="shared" si="9"/>
        <v>6674</v>
      </c>
      <c r="BV13" s="22">
        <v>100</v>
      </c>
      <c r="BW13" s="20">
        <v>36</v>
      </c>
      <c r="BX13" s="20">
        <v>36</v>
      </c>
      <c r="BY13" s="20">
        <v>4</v>
      </c>
      <c r="BZ13" s="20">
        <v>4</v>
      </c>
      <c r="CA13" s="20"/>
      <c r="CB13" s="20"/>
      <c r="CC13" s="20">
        <f t="shared" si="10"/>
        <v>40</v>
      </c>
      <c r="CD13" s="20">
        <f t="shared" si="10"/>
        <v>40</v>
      </c>
      <c r="CE13" s="22">
        <f t="shared" si="2"/>
        <v>100</v>
      </c>
      <c r="CF13" s="20">
        <v>54</v>
      </c>
      <c r="CG13" s="20">
        <v>54</v>
      </c>
      <c r="CH13" s="20">
        <v>46</v>
      </c>
      <c r="CI13" s="20">
        <v>46</v>
      </c>
      <c r="CJ13" s="20">
        <v>23</v>
      </c>
      <c r="CK13" s="20">
        <v>23</v>
      </c>
      <c r="CL13" s="20">
        <f t="shared" si="11"/>
        <v>123</v>
      </c>
      <c r="CM13" s="20">
        <f t="shared" si="11"/>
        <v>123</v>
      </c>
      <c r="CN13" s="22">
        <f t="shared" si="12"/>
        <v>100</v>
      </c>
      <c r="CO13" s="23">
        <f t="shared" si="3"/>
        <v>101.8</v>
      </c>
      <c r="CP13" s="20">
        <v>170</v>
      </c>
      <c r="CQ13" s="20">
        <v>170</v>
      </c>
      <c r="CR13" s="88">
        <v>640</v>
      </c>
      <c r="CS13" s="88">
        <v>640</v>
      </c>
      <c r="CT13" s="26">
        <f t="shared" si="13"/>
        <v>100</v>
      </c>
      <c r="CU13" s="26">
        <f t="shared" si="14"/>
        <v>100.9</v>
      </c>
      <c r="CV13" s="26">
        <f t="shared" si="15"/>
        <v>0.9000000000000057</v>
      </c>
    </row>
    <row r="14" spans="1:100" ht="15.75" customHeight="1">
      <c r="A14" s="7">
        <v>6</v>
      </c>
      <c r="B14" s="15" t="s">
        <v>53</v>
      </c>
      <c r="C14" s="89">
        <v>337</v>
      </c>
      <c r="D14" s="89">
        <v>340</v>
      </c>
      <c r="E14" s="89"/>
      <c r="F14" s="89"/>
      <c r="G14" s="89">
        <v>1</v>
      </c>
      <c r="H14" s="89">
        <v>1</v>
      </c>
      <c r="I14" s="89"/>
      <c r="J14" s="89"/>
      <c r="K14" s="89"/>
      <c r="L14" s="89"/>
      <c r="M14" s="89">
        <v>3</v>
      </c>
      <c r="N14" s="89">
        <v>4</v>
      </c>
      <c r="O14" s="89"/>
      <c r="P14" s="89"/>
      <c r="Q14" s="89"/>
      <c r="R14" s="89"/>
      <c r="S14" s="89"/>
      <c r="T14" s="89"/>
      <c r="U14" s="21">
        <f t="shared" si="4"/>
        <v>341</v>
      </c>
      <c r="V14" s="21">
        <f t="shared" si="4"/>
        <v>345</v>
      </c>
      <c r="W14" s="90">
        <f t="shared" si="5"/>
        <v>101.2</v>
      </c>
      <c r="X14" s="89">
        <v>385</v>
      </c>
      <c r="Y14" s="89">
        <v>382</v>
      </c>
      <c r="Z14" s="89">
        <v>1</v>
      </c>
      <c r="AA14" s="89">
        <v>1</v>
      </c>
      <c r="AB14" s="89">
        <v>2</v>
      </c>
      <c r="AC14" s="89">
        <v>2</v>
      </c>
      <c r="AD14" s="89">
        <v>1</v>
      </c>
      <c r="AE14" s="89">
        <v>1</v>
      </c>
      <c r="AF14" s="89">
        <v>6</v>
      </c>
      <c r="AG14" s="89">
        <v>6</v>
      </c>
      <c r="AH14" s="89">
        <v>1</v>
      </c>
      <c r="AI14" s="89">
        <v>1</v>
      </c>
      <c r="AJ14" s="89">
        <v>2</v>
      </c>
      <c r="AK14" s="89">
        <v>2</v>
      </c>
      <c r="AL14" s="89">
        <v>2</v>
      </c>
      <c r="AM14" s="89">
        <v>2</v>
      </c>
      <c r="AN14" s="89"/>
      <c r="AO14" s="89"/>
      <c r="AP14" s="89"/>
      <c r="AQ14" s="89"/>
      <c r="AR14" s="21">
        <f t="shared" si="6"/>
        <v>400</v>
      </c>
      <c r="AS14" s="21">
        <f t="shared" si="6"/>
        <v>397</v>
      </c>
      <c r="AT14" s="90">
        <f t="shared" si="7"/>
        <v>99.3</v>
      </c>
      <c r="AU14" s="89">
        <v>41</v>
      </c>
      <c r="AV14" s="89">
        <v>39</v>
      </c>
      <c r="AW14" s="89">
        <v>2</v>
      </c>
      <c r="AX14" s="89">
        <v>2</v>
      </c>
      <c r="AY14" s="89"/>
      <c r="AZ14" s="89"/>
      <c r="BA14" s="89">
        <v>43</v>
      </c>
      <c r="BB14" s="89">
        <v>43</v>
      </c>
      <c r="BC14" s="89"/>
      <c r="BD14" s="89"/>
      <c r="BE14" s="21">
        <f t="shared" si="0"/>
        <v>84</v>
      </c>
      <c r="BF14" s="21">
        <f t="shared" si="1"/>
        <v>82</v>
      </c>
      <c r="BG14" s="90">
        <f t="shared" si="8"/>
        <v>97.6</v>
      </c>
      <c r="BH14" s="89">
        <v>1050</v>
      </c>
      <c r="BI14" s="89">
        <v>1050</v>
      </c>
      <c r="BJ14" s="89">
        <v>4170</v>
      </c>
      <c r="BK14" s="89">
        <v>4170</v>
      </c>
      <c r="BL14" s="89">
        <v>4200</v>
      </c>
      <c r="BM14" s="89">
        <v>4200</v>
      </c>
      <c r="BN14" s="89">
        <v>4590</v>
      </c>
      <c r="BO14" s="89">
        <v>4590</v>
      </c>
      <c r="BP14" s="89">
        <v>10920</v>
      </c>
      <c r="BQ14" s="89">
        <v>10920</v>
      </c>
      <c r="BR14" s="89">
        <v>4155</v>
      </c>
      <c r="BS14" s="89">
        <v>4155</v>
      </c>
      <c r="BT14" s="21">
        <f t="shared" si="9"/>
        <v>29085</v>
      </c>
      <c r="BU14" s="21">
        <f t="shared" si="9"/>
        <v>29085</v>
      </c>
      <c r="BV14" s="22">
        <v>100</v>
      </c>
      <c r="BW14" s="89">
        <v>31</v>
      </c>
      <c r="BX14" s="89">
        <v>32</v>
      </c>
      <c r="BY14" s="89">
        <v>7</v>
      </c>
      <c r="BZ14" s="89">
        <v>6</v>
      </c>
      <c r="CA14" s="89"/>
      <c r="CB14" s="89"/>
      <c r="CC14" s="20">
        <f t="shared" si="10"/>
        <v>38</v>
      </c>
      <c r="CD14" s="20">
        <f t="shared" si="10"/>
        <v>38</v>
      </c>
      <c r="CE14" s="90">
        <f t="shared" si="2"/>
        <v>100</v>
      </c>
      <c r="CF14" s="89">
        <v>340</v>
      </c>
      <c r="CG14" s="89">
        <v>333</v>
      </c>
      <c r="CH14" s="89">
        <v>401</v>
      </c>
      <c r="CI14" s="89">
        <v>414</v>
      </c>
      <c r="CJ14" s="89">
        <v>86</v>
      </c>
      <c r="CK14" s="89">
        <v>84</v>
      </c>
      <c r="CL14" s="89">
        <f t="shared" si="11"/>
        <v>827</v>
      </c>
      <c r="CM14" s="89">
        <f t="shared" si="11"/>
        <v>831</v>
      </c>
      <c r="CN14" s="90">
        <f t="shared" si="12"/>
        <v>100.5</v>
      </c>
      <c r="CO14" s="91">
        <f t="shared" si="3"/>
        <v>99.8</v>
      </c>
      <c r="CP14" s="31">
        <v>30</v>
      </c>
      <c r="CQ14" s="31">
        <v>30</v>
      </c>
      <c r="CR14" s="92">
        <v>807</v>
      </c>
      <c r="CS14" s="92">
        <v>807</v>
      </c>
      <c r="CT14" s="93">
        <f t="shared" si="13"/>
        <v>100</v>
      </c>
      <c r="CU14" s="93">
        <f t="shared" si="14"/>
        <v>99.9</v>
      </c>
      <c r="CV14" s="26">
        <f t="shared" si="15"/>
        <v>-0.09999999999999432</v>
      </c>
    </row>
    <row r="15" spans="1:100" ht="15" customHeight="1">
      <c r="A15" s="7">
        <v>7</v>
      </c>
      <c r="B15" s="15" t="s">
        <v>54</v>
      </c>
      <c r="C15" s="20">
        <v>322</v>
      </c>
      <c r="D15" s="20">
        <v>322</v>
      </c>
      <c r="E15" s="20">
        <v>2</v>
      </c>
      <c r="F15" s="20">
        <v>2</v>
      </c>
      <c r="G15" s="20">
        <v>3</v>
      </c>
      <c r="H15" s="20">
        <v>3</v>
      </c>
      <c r="I15" s="20"/>
      <c r="J15" s="20"/>
      <c r="K15" s="20"/>
      <c r="L15" s="20"/>
      <c r="M15" s="20">
        <v>4</v>
      </c>
      <c r="N15" s="20">
        <v>4</v>
      </c>
      <c r="O15" s="20"/>
      <c r="P15" s="20"/>
      <c r="Q15" s="20">
        <v>1</v>
      </c>
      <c r="R15" s="20">
        <v>1</v>
      </c>
      <c r="S15" s="20"/>
      <c r="T15" s="20"/>
      <c r="U15" s="21">
        <f t="shared" si="4"/>
        <v>332</v>
      </c>
      <c r="V15" s="21">
        <f t="shared" si="4"/>
        <v>332</v>
      </c>
      <c r="W15" s="22">
        <f t="shared" si="5"/>
        <v>100</v>
      </c>
      <c r="X15" s="20">
        <v>305</v>
      </c>
      <c r="Y15" s="20">
        <v>306</v>
      </c>
      <c r="Z15" s="20"/>
      <c r="AA15" s="20"/>
      <c r="AB15" s="20"/>
      <c r="AC15" s="20"/>
      <c r="AD15" s="20">
        <v>2</v>
      </c>
      <c r="AE15" s="20">
        <v>2</v>
      </c>
      <c r="AF15" s="20">
        <v>5</v>
      </c>
      <c r="AG15" s="20">
        <v>4</v>
      </c>
      <c r="AH15" s="20"/>
      <c r="AI15" s="20"/>
      <c r="AJ15" s="20">
        <v>1</v>
      </c>
      <c r="AK15" s="20">
        <v>1</v>
      </c>
      <c r="AL15" s="20">
        <v>0</v>
      </c>
      <c r="AM15" s="20">
        <v>1</v>
      </c>
      <c r="AN15" s="20"/>
      <c r="AO15" s="20"/>
      <c r="AP15" s="20"/>
      <c r="AQ15" s="20"/>
      <c r="AR15" s="21">
        <f t="shared" si="6"/>
        <v>313</v>
      </c>
      <c r="AS15" s="21">
        <f t="shared" si="6"/>
        <v>314</v>
      </c>
      <c r="AT15" s="22">
        <f t="shared" si="7"/>
        <v>100.3</v>
      </c>
      <c r="AU15" s="20">
        <v>35</v>
      </c>
      <c r="AV15" s="20">
        <v>35</v>
      </c>
      <c r="AW15" s="20"/>
      <c r="AX15" s="20"/>
      <c r="AY15" s="20"/>
      <c r="AZ15" s="20"/>
      <c r="BA15" s="20"/>
      <c r="BB15" s="20"/>
      <c r="BC15" s="20"/>
      <c r="BD15" s="20"/>
      <c r="BE15" s="21">
        <f t="shared" si="0"/>
        <v>35</v>
      </c>
      <c r="BF15" s="21">
        <f t="shared" si="1"/>
        <v>35</v>
      </c>
      <c r="BG15" s="22">
        <f t="shared" si="8"/>
        <v>100</v>
      </c>
      <c r="BH15" s="20"/>
      <c r="BI15" s="20"/>
      <c r="BJ15" s="20">
        <v>2880</v>
      </c>
      <c r="BK15" s="20">
        <v>2880</v>
      </c>
      <c r="BL15" s="20">
        <v>720</v>
      </c>
      <c r="BM15" s="20">
        <v>720</v>
      </c>
      <c r="BN15" s="20"/>
      <c r="BO15" s="20"/>
      <c r="BP15" s="20">
        <v>2880</v>
      </c>
      <c r="BQ15" s="20">
        <v>2880</v>
      </c>
      <c r="BR15" s="20">
        <v>2160</v>
      </c>
      <c r="BS15" s="20">
        <v>2160</v>
      </c>
      <c r="BT15" s="21">
        <f t="shared" si="9"/>
        <v>8640</v>
      </c>
      <c r="BU15" s="21">
        <f t="shared" si="9"/>
        <v>8640</v>
      </c>
      <c r="BV15" s="22">
        <v>100</v>
      </c>
      <c r="BW15" s="20">
        <v>187</v>
      </c>
      <c r="BX15" s="20">
        <v>187</v>
      </c>
      <c r="BY15" s="20">
        <v>191</v>
      </c>
      <c r="BZ15" s="20">
        <v>191</v>
      </c>
      <c r="CA15" s="20">
        <v>25</v>
      </c>
      <c r="CB15" s="20">
        <v>25</v>
      </c>
      <c r="CC15" s="20">
        <f t="shared" si="10"/>
        <v>403</v>
      </c>
      <c r="CD15" s="20">
        <f t="shared" si="10"/>
        <v>403</v>
      </c>
      <c r="CE15" s="22">
        <f t="shared" si="2"/>
        <v>100</v>
      </c>
      <c r="CF15" s="20">
        <v>52</v>
      </c>
      <c r="CG15" s="20">
        <v>52</v>
      </c>
      <c r="CH15" s="20">
        <v>63</v>
      </c>
      <c r="CI15" s="20">
        <v>63</v>
      </c>
      <c r="CJ15" s="20"/>
      <c r="CK15" s="20"/>
      <c r="CL15" s="20">
        <f t="shared" si="11"/>
        <v>115</v>
      </c>
      <c r="CM15" s="20">
        <f t="shared" si="11"/>
        <v>115</v>
      </c>
      <c r="CN15" s="22">
        <f t="shared" si="12"/>
        <v>100</v>
      </c>
      <c r="CO15" s="23">
        <f t="shared" si="3"/>
        <v>100.1</v>
      </c>
      <c r="CP15" s="20">
        <v>106</v>
      </c>
      <c r="CQ15" s="20">
        <v>116</v>
      </c>
      <c r="CR15" s="95">
        <v>380</v>
      </c>
      <c r="CS15" s="95">
        <v>394</v>
      </c>
      <c r="CT15" s="26">
        <f t="shared" si="13"/>
        <v>106.6</v>
      </c>
      <c r="CU15" s="26">
        <f t="shared" si="14"/>
        <v>103.4</v>
      </c>
      <c r="CV15" s="26">
        <f t="shared" si="15"/>
        <v>3.4000000000000057</v>
      </c>
    </row>
    <row r="16" spans="1:100" s="53" customFormat="1" ht="15" customHeight="1">
      <c r="A16" s="52">
        <v>8</v>
      </c>
      <c r="B16" s="25" t="s">
        <v>55</v>
      </c>
      <c r="C16" s="20">
        <v>69</v>
      </c>
      <c r="D16" s="20">
        <v>68</v>
      </c>
      <c r="E16" s="20"/>
      <c r="F16" s="20"/>
      <c r="G16" s="20">
        <v>1</v>
      </c>
      <c r="H16" s="20">
        <v>1</v>
      </c>
      <c r="I16" s="20"/>
      <c r="J16" s="20"/>
      <c r="K16" s="20"/>
      <c r="L16" s="20"/>
      <c r="M16" s="20">
        <v>2</v>
      </c>
      <c r="N16" s="20">
        <v>2</v>
      </c>
      <c r="O16" s="20"/>
      <c r="P16" s="20"/>
      <c r="Q16" s="20"/>
      <c r="R16" s="20"/>
      <c r="S16" s="20"/>
      <c r="T16" s="20"/>
      <c r="U16" s="21">
        <f t="shared" si="4"/>
        <v>72</v>
      </c>
      <c r="V16" s="21">
        <f t="shared" si="4"/>
        <v>71</v>
      </c>
      <c r="W16" s="22">
        <f t="shared" si="5"/>
        <v>98.6</v>
      </c>
      <c r="X16" s="20">
        <v>82</v>
      </c>
      <c r="Y16" s="20">
        <v>85</v>
      </c>
      <c r="Z16" s="20"/>
      <c r="AA16" s="20"/>
      <c r="AB16" s="20"/>
      <c r="AC16" s="20"/>
      <c r="AD16" s="20"/>
      <c r="AE16" s="20"/>
      <c r="AF16" s="20">
        <v>1</v>
      </c>
      <c r="AG16" s="20">
        <v>1</v>
      </c>
      <c r="AH16" s="20"/>
      <c r="AI16" s="20"/>
      <c r="AJ16" s="20">
        <v>3</v>
      </c>
      <c r="AK16" s="20">
        <v>3</v>
      </c>
      <c r="AL16" s="20"/>
      <c r="AM16" s="20"/>
      <c r="AN16" s="20"/>
      <c r="AO16" s="20"/>
      <c r="AP16" s="20"/>
      <c r="AQ16" s="20"/>
      <c r="AR16" s="21">
        <f t="shared" si="6"/>
        <v>86</v>
      </c>
      <c r="AS16" s="21">
        <f t="shared" si="6"/>
        <v>89</v>
      </c>
      <c r="AT16" s="22">
        <f t="shared" si="7"/>
        <v>103.5</v>
      </c>
      <c r="AU16" s="20">
        <v>14</v>
      </c>
      <c r="AV16" s="20">
        <v>14</v>
      </c>
      <c r="AW16" s="20"/>
      <c r="AX16" s="20"/>
      <c r="AY16" s="20"/>
      <c r="AZ16" s="20"/>
      <c r="BA16" s="20"/>
      <c r="BB16" s="20"/>
      <c r="BC16" s="20"/>
      <c r="BD16" s="20"/>
      <c r="BE16" s="21">
        <f t="shared" si="0"/>
        <v>14</v>
      </c>
      <c r="BF16" s="21">
        <f t="shared" si="1"/>
        <v>14</v>
      </c>
      <c r="BG16" s="22">
        <f t="shared" si="8"/>
        <v>100</v>
      </c>
      <c r="BH16" s="20">
        <v>480</v>
      </c>
      <c r="BI16" s="20">
        <v>480</v>
      </c>
      <c r="BJ16" s="20">
        <v>1440</v>
      </c>
      <c r="BK16" s="20">
        <v>1440</v>
      </c>
      <c r="BL16" s="20">
        <v>960</v>
      </c>
      <c r="BM16" s="20">
        <v>960</v>
      </c>
      <c r="BN16" s="20"/>
      <c r="BO16" s="20"/>
      <c r="BP16" s="20">
        <v>1200</v>
      </c>
      <c r="BQ16" s="20">
        <v>1200</v>
      </c>
      <c r="BR16" s="20">
        <v>525</v>
      </c>
      <c r="BS16" s="20">
        <v>525</v>
      </c>
      <c r="BT16" s="21">
        <f t="shared" si="9"/>
        <v>4605</v>
      </c>
      <c r="BU16" s="21">
        <f t="shared" si="9"/>
        <v>4605</v>
      </c>
      <c r="BV16" s="22">
        <v>100</v>
      </c>
      <c r="BW16" s="20">
        <v>41</v>
      </c>
      <c r="BX16" s="20">
        <v>41</v>
      </c>
      <c r="BY16" s="20">
        <v>48</v>
      </c>
      <c r="BZ16" s="20">
        <v>48</v>
      </c>
      <c r="CA16" s="20">
        <v>4</v>
      </c>
      <c r="CB16" s="20">
        <v>4</v>
      </c>
      <c r="CC16" s="20">
        <f t="shared" si="10"/>
        <v>93</v>
      </c>
      <c r="CD16" s="20">
        <f t="shared" si="10"/>
        <v>93</v>
      </c>
      <c r="CE16" s="22">
        <f t="shared" si="2"/>
        <v>100</v>
      </c>
      <c r="CF16" s="20">
        <v>72</v>
      </c>
      <c r="CG16" s="20">
        <v>71</v>
      </c>
      <c r="CH16" s="20">
        <v>86</v>
      </c>
      <c r="CI16" s="20">
        <v>89</v>
      </c>
      <c r="CJ16" s="20">
        <v>14</v>
      </c>
      <c r="CK16" s="20">
        <v>14</v>
      </c>
      <c r="CL16" s="20">
        <f t="shared" si="11"/>
        <v>172</v>
      </c>
      <c r="CM16" s="20">
        <f t="shared" si="11"/>
        <v>174</v>
      </c>
      <c r="CN16" s="22">
        <f t="shared" si="12"/>
        <v>101.2</v>
      </c>
      <c r="CO16" s="23">
        <f t="shared" si="3"/>
        <v>100.6</v>
      </c>
      <c r="CP16" s="20">
        <v>35</v>
      </c>
      <c r="CQ16" s="20">
        <v>35</v>
      </c>
      <c r="CR16" s="56">
        <v>146</v>
      </c>
      <c r="CS16" s="56">
        <v>146</v>
      </c>
      <c r="CT16" s="26">
        <f t="shared" si="13"/>
        <v>100</v>
      </c>
      <c r="CU16" s="26">
        <f t="shared" si="14"/>
        <v>100.3</v>
      </c>
      <c r="CV16" s="26">
        <f t="shared" si="15"/>
        <v>0.29999999999999716</v>
      </c>
    </row>
    <row r="17" spans="1:101" ht="15" customHeight="1">
      <c r="A17" s="7">
        <v>9</v>
      </c>
      <c r="B17" s="25" t="s">
        <v>56</v>
      </c>
      <c r="C17" s="20">
        <v>71</v>
      </c>
      <c r="D17" s="20">
        <v>71</v>
      </c>
      <c r="E17" s="20"/>
      <c r="F17" s="20"/>
      <c r="G17" s="20"/>
      <c r="H17" s="20"/>
      <c r="I17" s="20"/>
      <c r="J17" s="20"/>
      <c r="K17" s="20"/>
      <c r="L17" s="20"/>
      <c r="M17" s="20">
        <v>2</v>
      </c>
      <c r="N17" s="20">
        <v>2</v>
      </c>
      <c r="O17" s="20"/>
      <c r="P17" s="20"/>
      <c r="Q17" s="20">
        <v>1</v>
      </c>
      <c r="R17" s="20">
        <v>1</v>
      </c>
      <c r="S17" s="20"/>
      <c r="T17" s="20"/>
      <c r="U17" s="21">
        <f t="shared" si="4"/>
        <v>74</v>
      </c>
      <c r="V17" s="21">
        <f t="shared" si="4"/>
        <v>74</v>
      </c>
      <c r="W17" s="22">
        <f t="shared" si="5"/>
        <v>100</v>
      </c>
      <c r="X17" s="20">
        <v>96</v>
      </c>
      <c r="Y17" s="20">
        <v>98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>
        <v>1</v>
      </c>
      <c r="AM17" s="20">
        <v>1</v>
      </c>
      <c r="AN17" s="20"/>
      <c r="AO17" s="20"/>
      <c r="AP17" s="20"/>
      <c r="AQ17" s="20"/>
      <c r="AR17" s="21">
        <f t="shared" si="6"/>
        <v>97</v>
      </c>
      <c r="AS17" s="21">
        <f t="shared" si="6"/>
        <v>99</v>
      </c>
      <c r="AT17" s="22">
        <f t="shared" si="7"/>
        <v>102.1</v>
      </c>
      <c r="AU17" s="20">
        <v>13</v>
      </c>
      <c r="AV17" s="20">
        <v>12</v>
      </c>
      <c r="AW17" s="20"/>
      <c r="AX17" s="20"/>
      <c r="AY17" s="20"/>
      <c r="AZ17" s="20"/>
      <c r="BA17" s="20"/>
      <c r="BB17" s="20"/>
      <c r="BC17" s="20"/>
      <c r="BD17" s="20"/>
      <c r="BE17" s="21">
        <f t="shared" si="0"/>
        <v>13</v>
      </c>
      <c r="BF17" s="21">
        <f t="shared" si="1"/>
        <v>12</v>
      </c>
      <c r="BG17" s="22">
        <f t="shared" si="8"/>
        <v>92.3</v>
      </c>
      <c r="BH17" s="20"/>
      <c r="BI17" s="20"/>
      <c r="BJ17" s="20">
        <v>480</v>
      </c>
      <c r="BK17" s="20">
        <v>480</v>
      </c>
      <c r="BL17" s="20">
        <v>960</v>
      </c>
      <c r="BM17" s="20">
        <v>960</v>
      </c>
      <c r="BN17" s="20">
        <v>960</v>
      </c>
      <c r="BO17" s="20">
        <v>960</v>
      </c>
      <c r="BP17" s="20">
        <v>1200</v>
      </c>
      <c r="BQ17" s="20">
        <v>1200</v>
      </c>
      <c r="BR17" s="20">
        <v>1200</v>
      </c>
      <c r="BS17" s="20">
        <v>1200</v>
      </c>
      <c r="BT17" s="21">
        <f t="shared" si="9"/>
        <v>4800</v>
      </c>
      <c r="BU17" s="21">
        <f t="shared" si="9"/>
        <v>4800</v>
      </c>
      <c r="BV17" s="22">
        <v>100</v>
      </c>
      <c r="BW17" s="20">
        <v>50</v>
      </c>
      <c r="BX17" s="20">
        <v>50</v>
      </c>
      <c r="BY17" s="20">
        <v>52</v>
      </c>
      <c r="BZ17" s="20">
        <v>52</v>
      </c>
      <c r="CA17" s="20"/>
      <c r="CB17" s="20"/>
      <c r="CC17" s="20">
        <f t="shared" si="10"/>
        <v>102</v>
      </c>
      <c r="CD17" s="20">
        <f t="shared" si="10"/>
        <v>102</v>
      </c>
      <c r="CE17" s="22">
        <f t="shared" si="2"/>
        <v>100</v>
      </c>
      <c r="CF17" s="20">
        <v>90</v>
      </c>
      <c r="CG17" s="20">
        <v>90</v>
      </c>
      <c r="CH17" s="20">
        <v>91</v>
      </c>
      <c r="CI17" s="20">
        <v>91</v>
      </c>
      <c r="CJ17" s="20">
        <v>5</v>
      </c>
      <c r="CK17" s="20">
        <v>5</v>
      </c>
      <c r="CL17" s="20">
        <f t="shared" si="11"/>
        <v>186</v>
      </c>
      <c r="CM17" s="20">
        <f t="shared" si="11"/>
        <v>186</v>
      </c>
      <c r="CN17" s="22">
        <f t="shared" si="12"/>
        <v>100</v>
      </c>
      <c r="CO17" s="23">
        <f t="shared" si="3"/>
        <v>99.1</v>
      </c>
      <c r="CP17" s="20">
        <v>38</v>
      </c>
      <c r="CQ17" s="20">
        <v>38</v>
      </c>
      <c r="CR17" s="95">
        <v>206</v>
      </c>
      <c r="CS17" s="95">
        <v>206</v>
      </c>
      <c r="CT17" s="26">
        <f t="shared" si="13"/>
        <v>100</v>
      </c>
      <c r="CU17" s="26">
        <f t="shared" si="14"/>
        <v>99.6</v>
      </c>
      <c r="CV17" s="26">
        <f t="shared" si="15"/>
        <v>-0.4000000000000057</v>
      </c>
      <c r="CW17" s="53"/>
    </row>
    <row r="18" spans="1:101" ht="15" customHeight="1">
      <c r="A18" s="7">
        <v>10</v>
      </c>
      <c r="B18" s="25" t="s">
        <v>57</v>
      </c>
      <c r="C18" s="20">
        <v>95</v>
      </c>
      <c r="D18" s="20">
        <v>96</v>
      </c>
      <c r="E18" s="20"/>
      <c r="F18" s="20"/>
      <c r="G18" s="20">
        <v>3</v>
      </c>
      <c r="H18" s="20">
        <v>3</v>
      </c>
      <c r="I18" s="20"/>
      <c r="J18" s="20"/>
      <c r="K18" s="20"/>
      <c r="L18" s="20"/>
      <c r="M18" s="20"/>
      <c r="N18" s="20"/>
      <c r="O18" s="20"/>
      <c r="P18" s="20"/>
      <c r="Q18" s="20">
        <v>1</v>
      </c>
      <c r="R18" s="20">
        <v>1</v>
      </c>
      <c r="S18" s="20"/>
      <c r="T18" s="20"/>
      <c r="U18" s="21">
        <f t="shared" si="4"/>
        <v>99</v>
      </c>
      <c r="V18" s="21">
        <f t="shared" si="4"/>
        <v>100</v>
      </c>
      <c r="W18" s="22">
        <f t="shared" si="5"/>
        <v>101</v>
      </c>
      <c r="X18" s="20">
        <v>109</v>
      </c>
      <c r="Y18" s="20">
        <v>105</v>
      </c>
      <c r="Z18" s="20">
        <v>1</v>
      </c>
      <c r="AA18" s="20">
        <v>1</v>
      </c>
      <c r="AB18" s="20"/>
      <c r="AC18" s="20"/>
      <c r="AD18" s="20"/>
      <c r="AE18" s="20"/>
      <c r="AF18" s="20">
        <v>1</v>
      </c>
      <c r="AG18" s="20">
        <v>1</v>
      </c>
      <c r="AH18" s="20"/>
      <c r="AI18" s="20"/>
      <c r="AJ18" s="20">
        <v>5</v>
      </c>
      <c r="AK18" s="20">
        <v>5</v>
      </c>
      <c r="AL18" s="20"/>
      <c r="AM18" s="20"/>
      <c r="AN18" s="20"/>
      <c r="AO18" s="20"/>
      <c r="AP18" s="20"/>
      <c r="AQ18" s="20"/>
      <c r="AR18" s="21">
        <f t="shared" si="6"/>
        <v>116</v>
      </c>
      <c r="AS18" s="21">
        <f t="shared" si="6"/>
        <v>112</v>
      </c>
      <c r="AT18" s="22">
        <f t="shared" si="7"/>
        <v>96.6</v>
      </c>
      <c r="AU18" s="20">
        <v>18</v>
      </c>
      <c r="AV18" s="20">
        <v>18</v>
      </c>
      <c r="AW18" s="20"/>
      <c r="AX18" s="20"/>
      <c r="AY18" s="20"/>
      <c r="AZ18" s="20"/>
      <c r="BA18" s="20"/>
      <c r="BB18" s="20"/>
      <c r="BC18" s="20"/>
      <c r="BD18" s="20"/>
      <c r="BE18" s="21">
        <f t="shared" si="0"/>
        <v>18</v>
      </c>
      <c r="BF18" s="21">
        <f t="shared" si="1"/>
        <v>18</v>
      </c>
      <c r="BG18" s="22">
        <f t="shared" si="8"/>
        <v>100</v>
      </c>
      <c r="BH18" s="20"/>
      <c r="BI18" s="20"/>
      <c r="BJ18" s="20">
        <v>1376</v>
      </c>
      <c r="BK18" s="20">
        <v>1376</v>
      </c>
      <c r="BL18" s="20">
        <v>720</v>
      </c>
      <c r="BM18" s="20">
        <v>720</v>
      </c>
      <c r="BN18" s="20">
        <v>960</v>
      </c>
      <c r="BO18" s="20">
        <v>960</v>
      </c>
      <c r="BP18" s="20">
        <v>720</v>
      </c>
      <c r="BQ18" s="20">
        <v>720</v>
      </c>
      <c r="BR18" s="20">
        <v>896</v>
      </c>
      <c r="BS18" s="20">
        <v>896</v>
      </c>
      <c r="BT18" s="21">
        <f t="shared" si="9"/>
        <v>4672</v>
      </c>
      <c r="BU18" s="21">
        <f t="shared" si="9"/>
        <v>4672</v>
      </c>
      <c r="BV18" s="22">
        <v>100</v>
      </c>
      <c r="BW18" s="20">
        <v>4</v>
      </c>
      <c r="BX18" s="20">
        <v>4</v>
      </c>
      <c r="BY18" s="20">
        <v>7</v>
      </c>
      <c r="BZ18" s="20">
        <v>7</v>
      </c>
      <c r="CA18" s="20"/>
      <c r="CB18" s="20"/>
      <c r="CC18" s="20">
        <f t="shared" si="10"/>
        <v>11</v>
      </c>
      <c r="CD18" s="20">
        <f t="shared" si="10"/>
        <v>11</v>
      </c>
      <c r="CE18" s="22">
        <f t="shared" si="2"/>
        <v>100</v>
      </c>
      <c r="CF18" s="20">
        <v>99</v>
      </c>
      <c r="CG18" s="20">
        <v>99</v>
      </c>
      <c r="CH18" s="20">
        <v>116</v>
      </c>
      <c r="CI18" s="20">
        <v>116</v>
      </c>
      <c r="CJ18" s="20">
        <v>18</v>
      </c>
      <c r="CK18" s="20">
        <v>18</v>
      </c>
      <c r="CL18" s="20">
        <f t="shared" si="11"/>
        <v>233</v>
      </c>
      <c r="CM18" s="20">
        <f t="shared" si="11"/>
        <v>233</v>
      </c>
      <c r="CN18" s="22">
        <f t="shared" si="12"/>
        <v>100</v>
      </c>
      <c r="CO18" s="23">
        <f t="shared" si="3"/>
        <v>99.6</v>
      </c>
      <c r="CP18" s="20">
        <v>35</v>
      </c>
      <c r="CQ18" s="20">
        <v>35</v>
      </c>
      <c r="CR18" s="96">
        <v>230</v>
      </c>
      <c r="CS18" s="96">
        <v>230</v>
      </c>
      <c r="CT18" s="26">
        <f t="shared" si="13"/>
        <v>100</v>
      </c>
      <c r="CU18" s="26">
        <f t="shared" si="14"/>
        <v>99.8</v>
      </c>
      <c r="CV18" s="26">
        <f t="shared" si="15"/>
        <v>-0.20000000000000284</v>
      </c>
      <c r="CW18" s="53"/>
    </row>
    <row r="19" spans="1:101" ht="15" customHeight="1">
      <c r="A19" s="7">
        <v>11</v>
      </c>
      <c r="B19" s="25" t="s">
        <v>58</v>
      </c>
      <c r="C19" s="20">
        <v>263</v>
      </c>
      <c r="D19" s="20">
        <v>262</v>
      </c>
      <c r="E19" s="20"/>
      <c r="F19" s="20"/>
      <c r="G19" s="20"/>
      <c r="H19" s="20"/>
      <c r="I19" s="20"/>
      <c r="J19" s="20"/>
      <c r="K19" s="20">
        <v>1</v>
      </c>
      <c r="L19" s="20">
        <v>1</v>
      </c>
      <c r="M19" s="20">
        <v>4</v>
      </c>
      <c r="N19" s="20">
        <v>4</v>
      </c>
      <c r="O19" s="20"/>
      <c r="P19" s="20"/>
      <c r="Q19" s="20">
        <v>8</v>
      </c>
      <c r="R19" s="20">
        <v>8</v>
      </c>
      <c r="S19" s="20"/>
      <c r="T19" s="20"/>
      <c r="U19" s="21">
        <f t="shared" si="4"/>
        <v>276</v>
      </c>
      <c r="V19" s="21">
        <f t="shared" si="4"/>
        <v>275</v>
      </c>
      <c r="W19" s="22">
        <f t="shared" si="5"/>
        <v>99.6</v>
      </c>
      <c r="X19" s="20">
        <v>312</v>
      </c>
      <c r="Y19" s="20">
        <v>311</v>
      </c>
      <c r="Z19" s="20">
        <v>2</v>
      </c>
      <c r="AA19" s="20">
        <v>2</v>
      </c>
      <c r="AB19" s="20">
        <v>3</v>
      </c>
      <c r="AC19" s="20">
        <v>3</v>
      </c>
      <c r="AD19" s="20">
        <v>3</v>
      </c>
      <c r="AE19" s="20">
        <v>3</v>
      </c>
      <c r="AF19" s="20">
        <v>3</v>
      </c>
      <c r="AG19" s="20">
        <v>3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1">
        <f t="shared" si="6"/>
        <v>323</v>
      </c>
      <c r="AS19" s="21">
        <f t="shared" si="6"/>
        <v>322</v>
      </c>
      <c r="AT19" s="22">
        <f t="shared" si="7"/>
        <v>99.7</v>
      </c>
      <c r="AU19" s="20">
        <v>18</v>
      </c>
      <c r="AV19" s="20">
        <v>19</v>
      </c>
      <c r="AW19" s="20"/>
      <c r="AX19" s="20"/>
      <c r="AY19" s="20"/>
      <c r="AZ19" s="20"/>
      <c r="BA19" s="20"/>
      <c r="BB19" s="20"/>
      <c r="BC19" s="20"/>
      <c r="BD19" s="20"/>
      <c r="BE19" s="21">
        <f t="shared" si="0"/>
        <v>18</v>
      </c>
      <c r="BF19" s="21">
        <f t="shared" si="1"/>
        <v>19</v>
      </c>
      <c r="BG19" s="22">
        <f t="shared" si="8"/>
        <v>105.6</v>
      </c>
      <c r="BH19" s="20">
        <v>525</v>
      </c>
      <c r="BI19" s="20">
        <v>525</v>
      </c>
      <c r="BJ19" s="20">
        <v>1225</v>
      </c>
      <c r="BK19" s="20">
        <v>1225</v>
      </c>
      <c r="BL19" s="20">
        <v>1260</v>
      </c>
      <c r="BM19" s="20">
        <v>1260</v>
      </c>
      <c r="BN19" s="20">
        <v>3220</v>
      </c>
      <c r="BO19" s="20">
        <v>3220</v>
      </c>
      <c r="BP19" s="20">
        <v>2380</v>
      </c>
      <c r="BQ19" s="20">
        <v>2380</v>
      </c>
      <c r="BR19" s="20">
        <v>525</v>
      </c>
      <c r="BS19" s="20">
        <v>525</v>
      </c>
      <c r="BT19" s="21">
        <f t="shared" si="9"/>
        <v>9135</v>
      </c>
      <c r="BU19" s="21">
        <f t="shared" si="9"/>
        <v>9135</v>
      </c>
      <c r="BV19" s="22">
        <v>100</v>
      </c>
      <c r="BW19" s="20">
        <v>20</v>
      </c>
      <c r="BX19" s="20">
        <v>20</v>
      </c>
      <c r="BY19" s="20">
        <v>5</v>
      </c>
      <c r="BZ19" s="20">
        <v>5</v>
      </c>
      <c r="CA19" s="20"/>
      <c r="CB19" s="20"/>
      <c r="CC19" s="20">
        <f t="shared" si="10"/>
        <v>25</v>
      </c>
      <c r="CD19" s="20">
        <f t="shared" si="10"/>
        <v>25</v>
      </c>
      <c r="CE19" s="22">
        <f t="shared" si="2"/>
        <v>100</v>
      </c>
      <c r="CF19" s="20">
        <v>276</v>
      </c>
      <c r="CG19" s="20">
        <v>275</v>
      </c>
      <c r="CH19" s="20">
        <v>323</v>
      </c>
      <c r="CI19" s="20">
        <v>322</v>
      </c>
      <c r="CJ19" s="20">
        <v>18</v>
      </c>
      <c r="CK19" s="20">
        <v>19</v>
      </c>
      <c r="CL19" s="20">
        <f t="shared" si="11"/>
        <v>617</v>
      </c>
      <c r="CM19" s="20">
        <f t="shared" si="11"/>
        <v>616</v>
      </c>
      <c r="CN19" s="22">
        <f t="shared" si="12"/>
        <v>99.8</v>
      </c>
      <c r="CO19" s="23">
        <f t="shared" si="3"/>
        <v>100.8</v>
      </c>
      <c r="CP19" s="20">
        <v>35</v>
      </c>
      <c r="CQ19" s="20">
        <v>35</v>
      </c>
      <c r="CR19" s="96">
        <v>450</v>
      </c>
      <c r="CS19" s="96">
        <v>450</v>
      </c>
      <c r="CT19" s="26">
        <f t="shared" si="13"/>
        <v>100</v>
      </c>
      <c r="CU19" s="26">
        <f t="shared" si="14"/>
        <v>100.4</v>
      </c>
      <c r="CV19" s="26">
        <f t="shared" si="15"/>
        <v>0.4000000000000057</v>
      </c>
      <c r="CW19" s="53"/>
    </row>
    <row r="20" spans="1:100" s="53" customFormat="1" ht="15" customHeight="1">
      <c r="A20" s="52">
        <v>12</v>
      </c>
      <c r="B20" s="25" t="s">
        <v>59</v>
      </c>
      <c r="C20" s="20">
        <v>177</v>
      </c>
      <c r="D20" s="20">
        <v>175</v>
      </c>
      <c r="E20" s="20">
        <v>1</v>
      </c>
      <c r="F20" s="20">
        <v>1</v>
      </c>
      <c r="G20" s="20">
        <v>5</v>
      </c>
      <c r="H20" s="20">
        <v>5</v>
      </c>
      <c r="I20" s="20"/>
      <c r="J20" s="20"/>
      <c r="K20" s="20"/>
      <c r="L20" s="20"/>
      <c r="M20" s="20">
        <v>1</v>
      </c>
      <c r="N20" s="20">
        <v>1</v>
      </c>
      <c r="O20" s="20"/>
      <c r="P20" s="20"/>
      <c r="Q20" s="20"/>
      <c r="R20" s="20"/>
      <c r="S20" s="20"/>
      <c r="T20" s="20"/>
      <c r="U20" s="21">
        <f t="shared" si="4"/>
        <v>184</v>
      </c>
      <c r="V20" s="21">
        <f t="shared" si="4"/>
        <v>182</v>
      </c>
      <c r="W20" s="22">
        <f t="shared" si="5"/>
        <v>98.9</v>
      </c>
      <c r="X20" s="20">
        <v>228</v>
      </c>
      <c r="Y20" s="20">
        <v>225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>
        <v>1</v>
      </c>
      <c r="AK20" s="20">
        <v>1</v>
      </c>
      <c r="AL20" s="20"/>
      <c r="AM20" s="20"/>
      <c r="AN20" s="20"/>
      <c r="AO20" s="20"/>
      <c r="AP20" s="20"/>
      <c r="AQ20" s="20"/>
      <c r="AR20" s="21">
        <f t="shared" si="6"/>
        <v>229</v>
      </c>
      <c r="AS20" s="21">
        <f t="shared" si="6"/>
        <v>226</v>
      </c>
      <c r="AT20" s="22">
        <f t="shared" si="7"/>
        <v>98.7</v>
      </c>
      <c r="AU20" s="20">
        <v>23</v>
      </c>
      <c r="AV20" s="20">
        <v>22</v>
      </c>
      <c r="AW20" s="20"/>
      <c r="AX20" s="20"/>
      <c r="AY20" s="20"/>
      <c r="AZ20" s="20"/>
      <c r="BA20" s="20"/>
      <c r="BB20" s="20"/>
      <c r="BC20" s="20"/>
      <c r="BD20" s="20"/>
      <c r="BE20" s="21">
        <f t="shared" si="0"/>
        <v>23</v>
      </c>
      <c r="BF20" s="21">
        <f t="shared" si="1"/>
        <v>22</v>
      </c>
      <c r="BG20" s="22">
        <f t="shared" si="8"/>
        <v>95.7</v>
      </c>
      <c r="BH20" s="20"/>
      <c r="BI20" s="20"/>
      <c r="BJ20" s="20">
        <v>3093</v>
      </c>
      <c r="BK20" s="20">
        <v>3093</v>
      </c>
      <c r="BL20" s="20">
        <v>1354</v>
      </c>
      <c r="BM20" s="20">
        <v>1354</v>
      </c>
      <c r="BN20" s="20">
        <v>6257</v>
      </c>
      <c r="BO20" s="20">
        <v>6257</v>
      </c>
      <c r="BP20" s="20">
        <v>3119</v>
      </c>
      <c r="BQ20" s="20">
        <v>3119</v>
      </c>
      <c r="BR20" s="20">
        <v>2625</v>
      </c>
      <c r="BS20" s="20">
        <v>2625</v>
      </c>
      <c r="BT20" s="21">
        <f t="shared" si="9"/>
        <v>16448</v>
      </c>
      <c r="BU20" s="21">
        <f t="shared" si="9"/>
        <v>16448</v>
      </c>
      <c r="BV20" s="22">
        <v>100</v>
      </c>
      <c r="BW20" s="20">
        <v>7</v>
      </c>
      <c r="BX20" s="20">
        <v>7</v>
      </c>
      <c r="BY20" s="20">
        <v>10</v>
      </c>
      <c r="BZ20" s="20">
        <v>10</v>
      </c>
      <c r="CA20" s="20">
        <v>3</v>
      </c>
      <c r="CB20" s="20">
        <v>3</v>
      </c>
      <c r="CC20" s="20">
        <f t="shared" si="10"/>
        <v>20</v>
      </c>
      <c r="CD20" s="20">
        <f t="shared" si="10"/>
        <v>20</v>
      </c>
      <c r="CE20" s="22">
        <f t="shared" si="2"/>
        <v>100</v>
      </c>
      <c r="CF20" s="20">
        <v>80</v>
      </c>
      <c r="CG20" s="20">
        <v>80</v>
      </c>
      <c r="CH20" s="20">
        <v>93</v>
      </c>
      <c r="CI20" s="20">
        <v>93</v>
      </c>
      <c r="CJ20" s="20">
        <v>7</v>
      </c>
      <c r="CK20" s="20">
        <v>7</v>
      </c>
      <c r="CL20" s="20">
        <f t="shared" si="11"/>
        <v>180</v>
      </c>
      <c r="CM20" s="20">
        <f t="shared" si="11"/>
        <v>180</v>
      </c>
      <c r="CN20" s="22">
        <f t="shared" si="12"/>
        <v>100</v>
      </c>
      <c r="CO20" s="23">
        <f t="shared" si="3"/>
        <v>98.9</v>
      </c>
      <c r="CP20" s="20">
        <v>30</v>
      </c>
      <c r="CQ20" s="20">
        <v>31</v>
      </c>
      <c r="CR20" s="95">
        <v>436</v>
      </c>
      <c r="CS20" s="95">
        <v>430</v>
      </c>
      <c r="CT20" s="26">
        <f t="shared" si="13"/>
        <v>101</v>
      </c>
      <c r="CU20" s="26">
        <f t="shared" si="14"/>
        <v>100</v>
      </c>
      <c r="CV20" s="26">
        <f t="shared" si="15"/>
        <v>0</v>
      </c>
    </row>
    <row r="21" spans="1:101" ht="15" customHeight="1">
      <c r="A21" s="7">
        <v>13</v>
      </c>
      <c r="B21" s="15" t="s">
        <v>60</v>
      </c>
      <c r="C21" s="20">
        <v>60</v>
      </c>
      <c r="D21" s="20">
        <v>61</v>
      </c>
      <c r="E21" s="20"/>
      <c r="F21" s="20"/>
      <c r="G21" s="20">
        <v>1</v>
      </c>
      <c r="H21" s="20">
        <v>2</v>
      </c>
      <c r="I21" s="20"/>
      <c r="J21" s="20"/>
      <c r="K21" s="20"/>
      <c r="L21" s="20"/>
      <c r="M21" s="20">
        <v>2</v>
      </c>
      <c r="N21" s="20">
        <v>2</v>
      </c>
      <c r="O21" s="20"/>
      <c r="P21" s="20"/>
      <c r="Q21" s="20"/>
      <c r="R21" s="20"/>
      <c r="S21" s="20"/>
      <c r="T21" s="20"/>
      <c r="U21" s="21">
        <f t="shared" si="4"/>
        <v>63</v>
      </c>
      <c r="V21" s="21">
        <f t="shared" si="4"/>
        <v>65</v>
      </c>
      <c r="W21" s="22">
        <f t="shared" si="5"/>
        <v>103.2</v>
      </c>
      <c r="X21" s="20">
        <v>62</v>
      </c>
      <c r="Y21" s="20">
        <v>62</v>
      </c>
      <c r="Z21" s="20"/>
      <c r="AA21" s="20"/>
      <c r="AB21" s="20"/>
      <c r="AC21" s="20"/>
      <c r="AD21" s="20"/>
      <c r="AE21" s="20"/>
      <c r="AF21" s="20">
        <v>7</v>
      </c>
      <c r="AG21" s="20">
        <v>7</v>
      </c>
      <c r="AH21" s="20"/>
      <c r="AI21" s="20"/>
      <c r="AJ21" s="20">
        <v>3</v>
      </c>
      <c r="AK21" s="20">
        <v>3</v>
      </c>
      <c r="AL21" s="31"/>
      <c r="AM21" s="20"/>
      <c r="AN21" s="20"/>
      <c r="AO21" s="20"/>
      <c r="AP21" s="20"/>
      <c r="AQ21" s="20"/>
      <c r="AR21" s="21">
        <f t="shared" si="6"/>
        <v>72</v>
      </c>
      <c r="AS21" s="21">
        <f t="shared" si="6"/>
        <v>72</v>
      </c>
      <c r="AT21" s="22">
        <f t="shared" si="7"/>
        <v>100</v>
      </c>
      <c r="AU21" s="20">
        <v>8</v>
      </c>
      <c r="AV21" s="20">
        <v>8</v>
      </c>
      <c r="AW21" s="20"/>
      <c r="AX21" s="20"/>
      <c r="AY21" s="20"/>
      <c r="AZ21" s="20"/>
      <c r="BA21" s="20"/>
      <c r="BB21" s="20"/>
      <c r="BC21" s="20"/>
      <c r="BD21" s="20"/>
      <c r="BE21" s="21">
        <f t="shared" si="0"/>
        <v>8</v>
      </c>
      <c r="BF21" s="21">
        <f t="shared" si="1"/>
        <v>8</v>
      </c>
      <c r="BG21" s="22">
        <f t="shared" si="8"/>
        <v>100</v>
      </c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1">
        <f t="shared" si="9"/>
        <v>0</v>
      </c>
      <c r="BU21" s="21">
        <f t="shared" si="9"/>
        <v>0</v>
      </c>
      <c r="BV21" s="22">
        <f>IF(BT21=0,"",ROUND(BU21*35/BT21/19%,1))</f>
      </c>
      <c r="BW21" s="20">
        <v>3</v>
      </c>
      <c r="BX21" s="20">
        <v>4</v>
      </c>
      <c r="BY21" s="20">
        <v>10</v>
      </c>
      <c r="BZ21" s="20">
        <v>10</v>
      </c>
      <c r="CA21" s="20"/>
      <c r="CB21" s="20"/>
      <c r="CC21" s="20">
        <f t="shared" si="10"/>
        <v>13</v>
      </c>
      <c r="CD21" s="20">
        <f t="shared" si="10"/>
        <v>14</v>
      </c>
      <c r="CE21" s="22">
        <f t="shared" si="2"/>
        <v>107.7</v>
      </c>
      <c r="CF21" s="20">
        <v>63</v>
      </c>
      <c r="CG21" s="20">
        <v>65</v>
      </c>
      <c r="CH21" s="20">
        <v>72</v>
      </c>
      <c r="CI21" s="20">
        <v>72</v>
      </c>
      <c r="CJ21" s="20">
        <v>8</v>
      </c>
      <c r="CK21" s="20">
        <v>8</v>
      </c>
      <c r="CL21" s="20">
        <f t="shared" si="11"/>
        <v>143</v>
      </c>
      <c r="CM21" s="20">
        <f t="shared" si="11"/>
        <v>145</v>
      </c>
      <c r="CN21" s="22">
        <f t="shared" si="12"/>
        <v>101.4</v>
      </c>
      <c r="CO21" s="23">
        <f t="shared" si="3"/>
        <v>102.5</v>
      </c>
      <c r="CP21" s="20">
        <v>30</v>
      </c>
      <c r="CQ21" s="20">
        <v>30</v>
      </c>
      <c r="CR21" s="95">
        <v>143</v>
      </c>
      <c r="CS21" s="95">
        <v>145</v>
      </c>
      <c r="CT21" s="26">
        <f t="shared" si="13"/>
        <v>100.7</v>
      </c>
      <c r="CU21" s="26">
        <f t="shared" si="14"/>
        <v>101.6</v>
      </c>
      <c r="CV21" s="26">
        <f t="shared" si="15"/>
        <v>1.5999999999999943</v>
      </c>
      <c r="CW21" s="53"/>
    </row>
    <row r="22" spans="1:100" s="53" customFormat="1" ht="15" customHeight="1">
      <c r="A22" s="52">
        <v>14</v>
      </c>
      <c r="B22" s="25" t="s">
        <v>61</v>
      </c>
      <c r="C22" s="31">
        <v>338</v>
      </c>
      <c r="D22" s="31">
        <v>340</v>
      </c>
      <c r="E22" s="31">
        <v>1</v>
      </c>
      <c r="F22" s="31">
        <v>1</v>
      </c>
      <c r="G22" s="31">
        <v>4</v>
      </c>
      <c r="H22" s="31">
        <v>4</v>
      </c>
      <c r="I22" s="31"/>
      <c r="J22" s="31"/>
      <c r="K22" s="31"/>
      <c r="L22" s="31"/>
      <c r="M22" s="31">
        <v>5</v>
      </c>
      <c r="N22" s="31">
        <v>4</v>
      </c>
      <c r="O22" s="31"/>
      <c r="P22" s="31"/>
      <c r="Q22" s="31"/>
      <c r="R22" s="31"/>
      <c r="S22" s="31">
        <v>0</v>
      </c>
      <c r="T22" s="31">
        <v>1</v>
      </c>
      <c r="U22" s="21">
        <f t="shared" si="4"/>
        <v>348</v>
      </c>
      <c r="V22" s="21">
        <f t="shared" si="4"/>
        <v>350</v>
      </c>
      <c r="W22" s="57">
        <f t="shared" si="5"/>
        <v>100.6</v>
      </c>
      <c r="X22" s="31">
        <v>415</v>
      </c>
      <c r="Y22" s="31">
        <v>418</v>
      </c>
      <c r="Z22" s="31">
        <v>1</v>
      </c>
      <c r="AA22" s="31">
        <v>1</v>
      </c>
      <c r="AB22" s="31">
        <v>1</v>
      </c>
      <c r="AC22" s="31">
        <v>0</v>
      </c>
      <c r="AD22" s="31">
        <v>2</v>
      </c>
      <c r="AE22" s="31">
        <v>3</v>
      </c>
      <c r="AF22" s="31">
        <v>8</v>
      </c>
      <c r="AG22" s="31">
        <v>8</v>
      </c>
      <c r="AH22" s="31"/>
      <c r="AI22" s="31"/>
      <c r="AJ22" s="31"/>
      <c r="AK22" s="31"/>
      <c r="AL22" s="31">
        <v>5</v>
      </c>
      <c r="AM22" s="31">
        <v>5</v>
      </c>
      <c r="AN22" s="31"/>
      <c r="AO22" s="31"/>
      <c r="AP22" s="31"/>
      <c r="AQ22" s="31"/>
      <c r="AR22" s="21">
        <f t="shared" si="6"/>
        <v>432</v>
      </c>
      <c r="AS22" s="21">
        <f t="shared" si="6"/>
        <v>435</v>
      </c>
      <c r="AT22" s="57">
        <f t="shared" si="7"/>
        <v>100.7</v>
      </c>
      <c r="AU22" s="31">
        <v>57</v>
      </c>
      <c r="AV22" s="31">
        <v>50</v>
      </c>
      <c r="AW22" s="31"/>
      <c r="AX22" s="31"/>
      <c r="AY22" s="31"/>
      <c r="AZ22" s="31"/>
      <c r="BA22" s="31"/>
      <c r="BB22" s="31"/>
      <c r="BC22" s="31"/>
      <c r="BD22" s="31"/>
      <c r="BE22" s="21">
        <f t="shared" si="0"/>
        <v>57</v>
      </c>
      <c r="BF22" s="21">
        <f t="shared" si="1"/>
        <v>50</v>
      </c>
      <c r="BG22" s="57">
        <f t="shared" si="8"/>
        <v>87.7</v>
      </c>
      <c r="BH22" s="31">
        <v>175</v>
      </c>
      <c r="BI22" s="31">
        <v>175</v>
      </c>
      <c r="BJ22" s="31">
        <v>2936</v>
      </c>
      <c r="BK22" s="31">
        <v>2936</v>
      </c>
      <c r="BL22" s="31">
        <v>525</v>
      </c>
      <c r="BM22" s="31">
        <v>525</v>
      </c>
      <c r="BN22" s="31">
        <v>700</v>
      </c>
      <c r="BO22" s="31">
        <v>700</v>
      </c>
      <c r="BP22" s="31">
        <v>875</v>
      </c>
      <c r="BQ22" s="31">
        <v>875</v>
      </c>
      <c r="BR22" s="31">
        <v>146</v>
      </c>
      <c r="BS22" s="31">
        <v>146</v>
      </c>
      <c r="BT22" s="21">
        <f t="shared" si="9"/>
        <v>5357</v>
      </c>
      <c r="BU22" s="21">
        <f t="shared" si="9"/>
        <v>5357</v>
      </c>
      <c r="BV22" s="22">
        <v>100</v>
      </c>
      <c r="BW22" s="103"/>
      <c r="BX22" s="103"/>
      <c r="BY22" s="103"/>
      <c r="BZ22" s="103"/>
      <c r="CA22" s="103"/>
      <c r="CB22" s="103"/>
      <c r="CC22" s="20"/>
      <c r="CD22" s="20"/>
      <c r="CE22" s="57">
        <f t="shared" si="2"/>
      </c>
      <c r="CF22" s="31">
        <v>78</v>
      </c>
      <c r="CG22" s="31">
        <v>78</v>
      </c>
      <c r="CH22" s="31">
        <v>61</v>
      </c>
      <c r="CI22" s="31">
        <v>61</v>
      </c>
      <c r="CJ22" s="31">
        <v>17</v>
      </c>
      <c r="CK22" s="31">
        <v>17</v>
      </c>
      <c r="CL22" s="31">
        <f t="shared" si="11"/>
        <v>156</v>
      </c>
      <c r="CM22" s="31">
        <f t="shared" si="11"/>
        <v>156</v>
      </c>
      <c r="CN22" s="57">
        <f t="shared" si="12"/>
        <v>100</v>
      </c>
      <c r="CO22" s="57">
        <f t="shared" si="3"/>
        <v>97.8</v>
      </c>
      <c r="CP22" s="31">
        <v>16</v>
      </c>
      <c r="CQ22" s="31">
        <v>16</v>
      </c>
      <c r="CR22" s="14">
        <v>400</v>
      </c>
      <c r="CS22" s="14">
        <v>400</v>
      </c>
      <c r="CT22" s="79">
        <f t="shared" si="13"/>
        <v>100</v>
      </c>
      <c r="CU22" s="79">
        <f t="shared" si="14"/>
        <v>98.9</v>
      </c>
      <c r="CV22" s="79">
        <f t="shared" si="15"/>
        <v>-1.0999999999999943</v>
      </c>
    </row>
    <row r="23" spans="1:101" ht="15" customHeight="1">
      <c r="A23" s="7">
        <v>15</v>
      </c>
      <c r="B23" s="25" t="s">
        <v>7</v>
      </c>
      <c r="C23" s="20">
        <v>34</v>
      </c>
      <c r="D23" s="20">
        <v>34</v>
      </c>
      <c r="E23" s="20"/>
      <c r="F23" s="20"/>
      <c r="G23" s="20"/>
      <c r="H23" s="20"/>
      <c r="I23" s="20"/>
      <c r="J23" s="20"/>
      <c r="K23" s="20"/>
      <c r="L23" s="20"/>
      <c r="M23" s="20">
        <v>2</v>
      </c>
      <c r="N23" s="20">
        <v>1</v>
      </c>
      <c r="O23" s="20"/>
      <c r="P23" s="20"/>
      <c r="Q23" s="20"/>
      <c r="R23" s="20"/>
      <c r="S23" s="20"/>
      <c r="T23" s="20"/>
      <c r="U23" s="21">
        <f t="shared" si="4"/>
        <v>36</v>
      </c>
      <c r="V23" s="21">
        <f t="shared" si="4"/>
        <v>35</v>
      </c>
      <c r="W23" s="22">
        <f t="shared" si="5"/>
        <v>97.2</v>
      </c>
      <c r="X23" s="20">
        <v>42</v>
      </c>
      <c r="Y23" s="20">
        <v>43</v>
      </c>
      <c r="Z23" s="20"/>
      <c r="AA23" s="20"/>
      <c r="AB23" s="20"/>
      <c r="AC23" s="20"/>
      <c r="AD23" s="20"/>
      <c r="AE23" s="20"/>
      <c r="AF23" s="20">
        <v>1</v>
      </c>
      <c r="AG23" s="20">
        <v>1</v>
      </c>
      <c r="AH23" s="20"/>
      <c r="AI23" s="20"/>
      <c r="AJ23" s="20"/>
      <c r="AK23" s="20"/>
      <c r="AL23" s="20">
        <v>2</v>
      </c>
      <c r="AM23" s="20">
        <v>2</v>
      </c>
      <c r="AN23" s="20"/>
      <c r="AO23" s="20"/>
      <c r="AP23" s="20"/>
      <c r="AQ23" s="20"/>
      <c r="AR23" s="21">
        <f t="shared" si="6"/>
        <v>45</v>
      </c>
      <c r="AS23" s="21">
        <f t="shared" si="6"/>
        <v>46</v>
      </c>
      <c r="AT23" s="22">
        <f t="shared" si="7"/>
        <v>102.2</v>
      </c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1"/>
      <c r="BF23" s="21"/>
      <c r="BG23" s="22"/>
      <c r="BH23" s="20"/>
      <c r="BI23" s="20"/>
      <c r="BJ23" s="20">
        <v>1920</v>
      </c>
      <c r="BK23" s="20">
        <v>1920</v>
      </c>
      <c r="BL23" s="20"/>
      <c r="BM23" s="20"/>
      <c r="BN23" s="20"/>
      <c r="BO23" s="20"/>
      <c r="BP23" s="20">
        <v>2400</v>
      </c>
      <c r="BQ23" s="20">
        <v>2400</v>
      </c>
      <c r="BR23" s="20"/>
      <c r="BS23" s="20"/>
      <c r="BT23" s="21">
        <f t="shared" si="9"/>
        <v>4320</v>
      </c>
      <c r="BU23" s="21">
        <f t="shared" si="9"/>
        <v>4320</v>
      </c>
      <c r="BV23" s="22">
        <v>100</v>
      </c>
      <c r="BW23" s="20">
        <v>36</v>
      </c>
      <c r="BX23" s="20">
        <v>35</v>
      </c>
      <c r="BY23" s="20">
        <v>45</v>
      </c>
      <c r="BZ23" s="20">
        <v>46</v>
      </c>
      <c r="CA23" s="20"/>
      <c r="CB23" s="20"/>
      <c r="CC23" s="20">
        <f t="shared" si="10"/>
        <v>81</v>
      </c>
      <c r="CD23" s="20">
        <f t="shared" si="10"/>
        <v>81</v>
      </c>
      <c r="CE23" s="22">
        <f t="shared" si="2"/>
        <v>100</v>
      </c>
      <c r="CF23" s="20">
        <v>36</v>
      </c>
      <c r="CG23" s="20">
        <v>35</v>
      </c>
      <c r="CH23" s="20">
        <v>45</v>
      </c>
      <c r="CI23" s="20">
        <v>46</v>
      </c>
      <c r="CJ23" s="20"/>
      <c r="CK23" s="20"/>
      <c r="CL23" s="20">
        <f t="shared" si="11"/>
        <v>81</v>
      </c>
      <c r="CM23" s="20">
        <f t="shared" si="11"/>
        <v>81</v>
      </c>
      <c r="CN23" s="22">
        <f t="shared" si="12"/>
        <v>100</v>
      </c>
      <c r="CO23" s="23">
        <f t="shared" si="3"/>
        <v>99.9</v>
      </c>
      <c r="CP23" s="20">
        <v>25</v>
      </c>
      <c r="CQ23" s="20">
        <v>25</v>
      </c>
      <c r="CR23" s="95">
        <v>81</v>
      </c>
      <c r="CS23" s="95">
        <v>81</v>
      </c>
      <c r="CT23" s="26">
        <f t="shared" si="13"/>
        <v>100</v>
      </c>
      <c r="CU23" s="26">
        <f t="shared" si="14"/>
        <v>100</v>
      </c>
      <c r="CV23" s="26">
        <f t="shared" si="15"/>
        <v>0</v>
      </c>
      <c r="CW23" s="53"/>
    </row>
    <row r="24" spans="1:100" ht="14.25" customHeight="1">
      <c r="A24" s="7">
        <v>16</v>
      </c>
      <c r="B24" s="15" t="s">
        <v>8</v>
      </c>
      <c r="C24" s="20">
        <v>22</v>
      </c>
      <c r="D24" s="20">
        <v>20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>
        <f t="shared" si="4"/>
        <v>22</v>
      </c>
      <c r="V24" s="21">
        <f t="shared" si="4"/>
        <v>20</v>
      </c>
      <c r="W24" s="22">
        <f t="shared" si="5"/>
        <v>90.9</v>
      </c>
      <c r="X24" s="20">
        <v>18</v>
      </c>
      <c r="Y24" s="20">
        <v>16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1">
        <f t="shared" si="6"/>
        <v>18</v>
      </c>
      <c r="AS24" s="21">
        <f t="shared" si="6"/>
        <v>16</v>
      </c>
      <c r="AT24" s="22">
        <f t="shared" si="7"/>
        <v>88.9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1"/>
      <c r="BF24" s="21"/>
      <c r="BG24" s="22">
        <f t="shared" si="8"/>
      </c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1"/>
      <c r="BU24" s="21"/>
      <c r="BV24" s="22">
        <f>IF(BT24=0,"",ROUND(BU24*35/BT24/19%,1))</f>
      </c>
      <c r="BW24" s="20"/>
      <c r="BX24" s="20"/>
      <c r="BY24" s="20"/>
      <c r="BZ24" s="20"/>
      <c r="CA24" s="20"/>
      <c r="CB24" s="20"/>
      <c r="CC24" s="20"/>
      <c r="CD24" s="20"/>
      <c r="CE24" s="22">
        <f t="shared" si="2"/>
      </c>
      <c r="CF24" s="20">
        <v>22</v>
      </c>
      <c r="CG24" s="20">
        <v>20</v>
      </c>
      <c r="CH24" s="20">
        <v>18</v>
      </c>
      <c r="CI24" s="20">
        <v>16</v>
      </c>
      <c r="CJ24" s="20"/>
      <c r="CK24" s="20"/>
      <c r="CL24" s="20">
        <f t="shared" si="11"/>
        <v>40</v>
      </c>
      <c r="CM24" s="20">
        <f t="shared" si="11"/>
        <v>36</v>
      </c>
      <c r="CN24" s="22">
        <f t="shared" si="12"/>
        <v>90</v>
      </c>
      <c r="CO24" s="23">
        <f t="shared" si="3"/>
        <v>89.9</v>
      </c>
      <c r="CP24" s="20">
        <v>15</v>
      </c>
      <c r="CQ24" s="20">
        <v>15</v>
      </c>
      <c r="CR24" s="95">
        <v>40</v>
      </c>
      <c r="CS24" s="95">
        <v>36</v>
      </c>
      <c r="CT24" s="26">
        <f t="shared" si="13"/>
        <v>95</v>
      </c>
      <c r="CU24" s="26">
        <f t="shared" si="14"/>
        <v>92.5</v>
      </c>
      <c r="CV24" s="26">
        <f t="shared" si="15"/>
        <v>-7.5</v>
      </c>
    </row>
    <row r="25" spans="1:100" s="53" customFormat="1" ht="15" customHeight="1">
      <c r="A25" s="52">
        <v>17</v>
      </c>
      <c r="B25" s="25" t="s">
        <v>9</v>
      </c>
      <c r="C25" s="20">
        <v>124</v>
      </c>
      <c r="D25" s="20">
        <v>124</v>
      </c>
      <c r="E25" s="20">
        <v>1</v>
      </c>
      <c r="F25" s="20">
        <v>1</v>
      </c>
      <c r="G25" s="20">
        <v>1</v>
      </c>
      <c r="H25" s="20">
        <v>1</v>
      </c>
      <c r="I25" s="20"/>
      <c r="J25" s="20"/>
      <c r="K25" s="20"/>
      <c r="L25" s="20"/>
      <c r="M25" s="20">
        <v>2</v>
      </c>
      <c r="N25" s="20">
        <v>2</v>
      </c>
      <c r="O25" s="20"/>
      <c r="P25" s="20"/>
      <c r="Q25" s="20"/>
      <c r="R25" s="20"/>
      <c r="S25" s="20"/>
      <c r="T25" s="20"/>
      <c r="U25" s="21">
        <f t="shared" si="4"/>
        <v>128</v>
      </c>
      <c r="V25" s="21">
        <f t="shared" si="4"/>
        <v>128</v>
      </c>
      <c r="W25" s="22">
        <f>IF(U25=0,"",ROUND(V25/U25%,1))</f>
        <v>100</v>
      </c>
      <c r="X25" s="20">
        <v>131</v>
      </c>
      <c r="Y25" s="20">
        <v>131</v>
      </c>
      <c r="Z25" s="20"/>
      <c r="AA25" s="20"/>
      <c r="AB25" s="20">
        <v>0</v>
      </c>
      <c r="AC25" s="20">
        <v>1</v>
      </c>
      <c r="AD25" s="20"/>
      <c r="AE25" s="20"/>
      <c r="AF25" s="20">
        <v>7</v>
      </c>
      <c r="AG25" s="20">
        <v>6</v>
      </c>
      <c r="AH25" s="20"/>
      <c r="AI25" s="20"/>
      <c r="AJ25" s="20">
        <v>2</v>
      </c>
      <c r="AK25" s="20">
        <v>2</v>
      </c>
      <c r="AL25" s="20"/>
      <c r="AM25" s="20"/>
      <c r="AN25" s="20"/>
      <c r="AO25" s="20"/>
      <c r="AP25" s="20"/>
      <c r="AQ25" s="20"/>
      <c r="AR25" s="21">
        <f t="shared" si="6"/>
        <v>140</v>
      </c>
      <c r="AS25" s="21">
        <f t="shared" si="6"/>
        <v>140</v>
      </c>
      <c r="AT25" s="22">
        <f>IF(AR25=0,"",ROUND(AS25/AR25%,1))</f>
        <v>100</v>
      </c>
      <c r="AU25" s="20">
        <v>4</v>
      </c>
      <c r="AV25" s="20">
        <v>4</v>
      </c>
      <c r="AW25" s="20"/>
      <c r="AX25" s="20"/>
      <c r="AY25" s="20"/>
      <c r="AZ25" s="20"/>
      <c r="BA25" s="20"/>
      <c r="BB25" s="20"/>
      <c r="BC25" s="20"/>
      <c r="BD25" s="20"/>
      <c r="BE25" s="21">
        <f t="shared" si="0"/>
        <v>4</v>
      </c>
      <c r="BF25" s="21">
        <f t="shared" si="1"/>
        <v>4</v>
      </c>
      <c r="BG25" s="22">
        <f>IF(BE25=0,"",ROUND(BF25/BE25%,1))</f>
        <v>100</v>
      </c>
      <c r="BH25" s="20"/>
      <c r="BI25" s="20"/>
      <c r="BJ25" s="20">
        <v>720</v>
      </c>
      <c r="BK25" s="20">
        <v>720</v>
      </c>
      <c r="BL25" s="20">
        <v>480</v>
      </c>
      <c r="BM25" s="20">
        <v>480</v>
      </c>
      <c r="BN25" s="20">
        <v>240</v>
      </c>
      <c r="BO25" s="20">
        <v>240</v>
      </c>
      <c r="BP25" s="20">
        <v>240</v>
      </c>
      <c r="BQ25" s="20">
        <v>240</v>
      </c>
      <c r="BR25" s="20">
        <v>480</v>
      </c>
      <c r="BS25" s="20">
        <v>480</v>
      </c>
      <c r="BT25" s="21">
        <f t="shared" si="9"/>
        <v>2160</v>
      </c>
      <c r="BU25" s="21">
        <f t="shared" si="9"/>
        <v>2160</v>
      </c>
      <c r="BV25" s="22">
        <v>100</v>
      </c>
      <c r="BW25" s="20">
        <v>3</v>
      </c>
      <c r="BX25" s="20">
        <v>3</v>
      </c>
      <c r="BY25" s="20">
        <v>9</v>
      </c>
      <c r="BZ25" s="20">
        <v>9</v>
      </c>
      <c r="CA25" s="20"/>
      <c r="CB25" s="20"/>
      <c r="CC25" s="20">
        <f t="shared" si="10"/>
        <v>12</v>
      </c>
      <c r="CD25" s="20">
        <f t="shared" si="10"/>
        <v>12</v>
      </c>
      <c r="CE25" s="22">
        <f t="shared" si="2"/>
        <v>100</v>
      </c>
      <c r="CF25" s="20">
        <v>190</v>
      </c>
      <c r="CG25" s="20">
        <v>190</v>
      </c>
      <c r="CH25" s="20">
        <v>204</v>
      </c>
      <c r="CI25" s="20">
        <v>204</v>
      </c>
      <c r="CJ25" s="20">
        <v>10</v>
      </c>
      <c r="CK25" s="20">
        <v>10</v>
      </c>
      <c r="CL25" s="20">
        <f>CF25+CH25+CJ25</f>
        <v>404</v>
      </c>
      <c r="CM25" s="20">
        <f>CG25+CI25+CK25</f>
        <v>404</v>
      </c>
      <c r="CN25" s="22">
        <f>IF(CL25=0,"",ROUND(CM25/CL25%,1))</f>
        <v>100</v>
      </c>
      <c r="CO25" s="23">
        <f t="shared" si="3"/>
        <v>100</v>
      </c>
      <c r="CP25" s="20">
        <v>30</v>
      </c>
      <c r="CQ25" s="20">
        <v>30</v>
      </c>
      <c r="CR25" s="14">
        <v>272</v>
      </c>
      <c r="CS25" s="14">
        <v>272</v>
      </c>
      <c r="CT25" s="26">
        <f t="shared" si="13"/>
        <v>100</v>
      </c>
      <c r="CU25" s="26">
        <f t="shared" si="14"/>
        <v>100</v>
      </c>
      <c r="CV25" s="26">
        <f t="shared" si="15"/>
        <v>0</v>
      </c>
    </row>
    <row r="26" spans="1:100" s="53" customFormat="1" ht="15" customHeight="1">
      <c r="A26" s="52">
        <v>18</v>
      </c>
      <c r="B26" s="25" t="s">
        <v>10</v>
      </c>
      <c r="C26" s="89">
        <v>12</v>
      </c>
      <c r="D26" s="89">
        <v>12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21">
        <f t="shared" si="4"/>
        <v>12</v>
      </c>
      <c r="V26" s="21">
        <f t="shared" si="4"/>
        <v>12</v>
      </c>
      <c r="W26" s="90">
        <f>IF(U26=0,"",ROUND(V26/U26%,1))</f>
        <v>100</v>
      </c>
      <c r="X26" s="89">
        <v>30</v>
      </c>
      <c r="Y26" s="89">
        <v>29</v>
      </c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21">
        <f t="shared" si="6"/>
        <v>30</v>
      </c>
      <c r="AS26" s="21">
        <f t="shared" si="6"/>
        <v>29</v>
      </c>
      <c r="AT26" s="90">
        <f>IF(AR26=0,"",ROUND(AS26/AR26%,1))</f>
        <v>96.7</v>
      </c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21"/>
      <c r="BF26" s="21"/>
      <c r="BG26" s="90">
        <f>IF(BE26=0,"",ROUND(BF26/BE26%,1))</f>
      </c>
      <c r="BH26" s="89">
        <v>525</v>
      </c>
      <c r="BI26" s="89">
        <v>525</v>
      </c>
      <c r="BJ26" s="89">
        <v>1575</v>
      </c>
      <c r="BK26" s="89">
        <v>1575</v>
      </c>
      <c r="BL26" s="89"/>
      <c r="BM26" s="89"/>
      <c r="BN26" s="89">
        <v>1050</v>
      </c>
      <c r="BO26" s="89">
        <v>1050</v>
      </c>
      <c r="BP26" s="89">
        <v>1050</v>
      </c>
      <c r="BQ26" s="89">
        <v>1050</v>
      </c>
      <c r="BR26" s="89">
        <v>525</v>
      </c>
      <c r="BS26" s="89">
        <v>525</v>
      </c>
      <c r="BT26" s="21">
        <f t="shared" si="9"/>
        <v>4725</v>
      </c>
      <c r="BU26" s="21">
        <f t="shared" si="9"/>
        <v>4725</v>
      </c>
      <c r="BV26" s="22">
        <v>100</v>
      </c>
      <c r="BW26" s="89"/>
      <c r="BX26" s="89"/>
      <c r="BY26" s="89"/>
      <c r="BZ26" s="89"/>
      <c r="CA26" s="89"/>
      <c r="CB26" s="89"/>
      <c r="CC26" s="20"/>
      <c r="CD26" s="20"/>
      <c r="CE26" s="90">
        <f t="shared" si="2"/>
      </c>
      <c r="CF26" s="89">
        <v>12</v>
      </c>
      <c r="CG26" s="89">
        <v>12</v>
      </c>
      <c r="CH26" s="89">
        <v>30</v>
      </c>
      <c r="CI26" s="89">
        <v>30</v>
      </c>
      <c r="CJ26" s="89"/>
      <c r="CK26" s="89"/>
      <c r="CL26" s="89">
        <f aca="true" t="shared" si="16" ref="CL26:CM41">CF26+CH26+CJ26</f>
        <v>42</v>
      </c>
      <c r="CM26" s="89">
        <v>42</v>
      </c>
      <c r="CN26" s="90">
        <f>IF(CL26=0,"",ROUND(CM26/CL26%,1))</f>
        <v>100</v>
      </c>
      <c r="CO26" s="91">
        <f t="shared" si="3"/>
        <v>99.2</v>
      </c>
      <c r="CP26" s="89">
        <v>15</v>
      </c>
      <c r="CQ26" s="89">
        <v>15</v>
      </c>
      <c r="CR26" s="92">
        <v>42</v>
      </c>
      <c r="CS26" s="92">
        <v>41</v>
      </c>
      <c r="CT26" s="93">
        <f t="shared" si="13"/>
        <v>98.8</v>
      </c>
      <c r="CU26" s="93">
        <f t="shared" si="14"/>
        <v>99</v>
      </c>
      <c r="CV26" s="26">
        <f t="shared" si="15"/>
        <v>-1</v>
      </c>
    </row>
    <row r="27" spans="1:100" s="8" customFormat="1" ht="15" customHeight="1">
      <c r="A27" s="7">
        <v>19</v>
      </c>
      <c r="B27" s="25" t="s">
        <v>11</v>
      </c>
      <c r="C27" s="20">
        <v>49</v>
      </c>
      <c r="D27" s="20">
        <v>48</v>
      </c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>
        <f t="shared" si="4"/>
        <v>49</v>
      </c>
      <c r="V27" s="21">
        <f t="shared" si="4"/>
        <v>48</v>
      </c>
      <c r="W27" s="22">
        <f t="shared" si="5"/>
        <v>98</v>
      </c>
      <c r="X27" s="20">
        <v>55</v>
      </c>
      <c r="Y27" s="20">
        <v>53</v>
      </c>
      <c r="Z27" s="20"/>
      <c r="AA27" s="21"/>
      <c r="AB27" s="21"/>
      <c r="AC27" s="21"/>
      <c r="AD27" s="21"/>
      <c r="AE27" s="21"/>
      <c r="AF27" s="21"/>
      <c r="AG27" s="21"/>
      <c r="AH27" s="21"/>
      <c r="AI27" s="21"/>
      <c r="AJ27" s="20"/>
      <c r="AK27" s="20"/>
      <c r="AL27" s="21"/>
      <c r="AM27" s="21"/>
      <c r="AN27" s="21"/>
      <c r="AO27" s="21"/>
      <c r="AP27" s="21"/>
      <c r="AQ27" s="21"/>
      <c r="AR27" s="21">
        <f t="shared" si="6"/>
        <v>55</v>
      </c>
      <c r="AS27" s="21">
        <f t="shared" si="6"/>
        <v>53</v>
      </c>
      <c r="AT27" s="22">
        <f t="shared" si="7"/>
        <v>96.4</v>
      </c>
      <c r="AU27" s="20">
        <v>2</v>
      </c>
      <c r="AV27" s="20">
        <v>2</v>
      </c>
      <c r="AW27" s="20"/>
      <c r="AX27" s="20"/>
      <c r="AY27" s="21"/>
      <c r="AZ27" s="21"/>
      <c r="BA27" s="21"/>
      <c r="BB27" s="21"/>
      <c r="BC27" s="21"/>
      <c r="BD27" s="21"/>
      <c r="BE27" s="21">
        <f t="shared" si="0"/>
        <v>2</v>
      </c>
      <c r="BF27" s="21">
        <f t="shared" si="1"/>
        <v>2</v>
      </c>
      <c r="BG27" s="22">
        <f t="shared" si="8"/>
        <v>100</v>
      </c>
      <c r="BH27" s="21"/>
      <c r="BI27" s="21"/>
      <c r="BJ27" s="20"/>
      <c r="BK27" s="20"/>
      <c r="BL27" s="20"/>
      <c r="BM27" s="20"/>
      <c r="BN27" s="20">
        <v>3395</v>
      </c>
      <c r="BO27" s="20">
        <v>3395</v>
      </c>
      <c r="BP27" s="20">
        <v>840</v>
      </c>
      <c r="BQ27" s="20">
        <v>840</v>
      </c>
      <c r="BR27" s="20"/>
      <c r="BS27" s="20"/>
      <c r="BT27" s="21">
        <f t="shared" si="9"/>
        <v>4235</v>
      </c>
      <c r="BU27" s="21">
        <f t="shared" si="9"/>
        <v>4235</v>
      </c>
      <c r="BV27" s="22">
        <v>100</v>
      </c>
      <c r="BW27" s="20">
        <v>1</v>
      </c>
      <c r="BX27" s="20">
        <v>1</v>
      </c>
      <c r="BY27" s="20"/>
      <c r="BZ27" s="20"/>
      <c r="CA27" s="20"/>
      <c r="CB27" s="20"/>
      <c r="CC27" s="20">
        <f t="shared" si="10"/>
        <v>1</v>
      </c>
      <c r="CD27" s="20">
        <f t="shared" si="10"/>
        <v>1</v>
      </c>
      <c r="CE27" s="22">
        <f t="shared" si="2"/>
        <v>100</v>
      </c>
      <c r="CF27" s="20">
        <v>52</v>
      </c>
      <c r="CG27" s="20">
        <v>52</v>
      </c>
      <c r="CH27" s="20">
        <v>65</v>
      </c>
      <c r="CI27" s="20">
        <v>65</v>
      </c>
      <c r="CJ27" s="20">
        <v>10</v>
      </c>
      <c r="CK27" s="20">
        <v>10</v>
      </c>
      <c r="CL27" s="20">
        <f t="shared" si="16"/>
        <v>127</v>
      </c>
      <c r="CM27" s="20">
        <f t="shared" si="16"/>
        <v>127</v>
      </c>
      <c r="CN27" s="22">
        <f t="shared" si="12"/>
        <v>100</v>
      </c>
      <c r="CO27" s="23">
        <f t="shared" si="3"/>
        <v>99.1</v>
      </c>
      <c r="CP27" s="20">
        <v>15</v>
      </c>
      <c r="CQ27" s="20">
        <v>15</v>
      </c>
      <c r="CR27" s="97">
        <v>102</v>
      </c>
      <c r="CS27" s="14">
        <v>105</v>
      </c>
      <c r="CT27" s="26">
        <f t="shared" si="13"/>
        <v>101.5</v>
      </c>
      <c r="CU27" s="26">
        <f t="shared" si="14"/>
        <v>100.3</v>
      </c>
      <c r="CV27" s="26">
        <f t="shared" si="15"/>
        <v>0.29999999999999716</v>
      </c>
    </row>
    <row r="28" spans="1:100" ht="15" customHeight="1">
      <c r="A28" s="7">
        <v>20</v>
      </c>
      <c r="B28" s="25" t="s">
        <v>12</v>
      </c>
      <c r="C28" s="96">
        <v>41</v>
      </c>
      <c r="D28" s="96">
        <v>42</v>
      </c>
      <c r="E28" s="96"/>
      <c r="F28" s="96"/>
      <c r="G28" s="96"/>
      <c r="H28" s="96"/>
      <c r="I28" s="96"/>
      <c r="J28" s="96"/>
      <c r="K28" s="96"/>
      <c r="L28" s="96"/>
      <c r="M28" s="96">
        <v>2</v>
      </c>
      <c r="N28" s="96">
        <v>2</v>
      </c>
      <c r="O28" s="96"/>
      <c r="P28" s="96"/>
      <c r="Q28" s="96"/>
      <c r="R28" s="96"/>
      <c r="S28" s="96"/>
      <c r="T28" s="96"/>
      <c r="U28" s="21">
        <f t="shared" si="4"/>
        <v>43</v>
      </c>
      <c r="V28" s="21">
        <f t="shared" si="4"/>
        <v>44</v>
      </c>
      <c r="W28" s="22">
        <f t="shared" si="5"/>
        <v>102.3</v>
      </c>
      <c r="X28" s="96">
        <v>53</v>
      </c>
      <c r="Y28" s="96">
        <v>53</v>
      </c>
      <c r="Z28" s="96"/>
      <c r="AA28" s="96"/>
      <c r="AB28" s="96"/>
      <c r="AC28" s="96"/>
      <c r="AD28" s="96"/>
      <c r="AE28" s="96"/>
      <c r="AF28" s="96"/>
      <c r="AG28" s="96"/>
      <c r="AH28" s="96">
        <v>1</v>
      </c>
      <c r="AI28" s="96">
        <v>1</v>
      </c>
      <c r="AJ28" s="96"/>
      <c r="AK28" s="96"/>
      <c r="AL28" s="96">
        <v>1</v>
      </c>
      <c r="AM28" s="96">
        <v>1</v>
      </c>
      <c r="AN28" s="96"/>
      <c r="AO28" s="96"/>
      <c r="AP28" s="96"/>
      <c r="AQ28" s="96"/>
      <c r="AR28" s="21">
        <f t="shared" si="6"/>
        <v>55</v>
      </c>
      <c r="AS28" s="21">
        <f t="shared" si="6"/>
        <v>55</v>
      </c>
      <c r="AT28" s="22">
        <f t="shared" si="7"/>
        <v>100</v>
      </c>
      <c r="AU28" s="96">
        <v>9</v>
      </c>
      <c r="AV28" s="96">
        <v>8</v>
      </c>
      <c r="AW28" s="96"/>
      <c r="AX28" s="96"/>
      <c r="AY28" s="96"/>
      <c r="AZ28" s="96"/>
      <c r="BA28" s="96"/>
      <c r="BB28" s="96"/>
      <c r="BC28" s="96"/>
      <c r="BD28" s="96"/>
      <c r="BE28" s="21">
        <f t="shared" si="0"/>
        <v>9</v>
      </c>
      <c r="BF28" s="21">
        <f t="shared" si="1"/>
        <v>8</v>
      </c>
      <c r="BG28" s="22">
        <f t="shared" si="8"/>
        <v>88.9</v>
      </c>
      <c r="BH28" s="96"/>
      <c r="BI28" s="96"/>
      <c r="BJ28" s="96">
        <v>1440</v>
      </c>
      <c r="BK28" s="96">
        <v>1440</v>
      </c>
      <c r="BL28" s="96"/>
      <c r="BM28" s="96"/>
      <c r="BN28" s="96">
        <v>240</v>
      </c>
      <c r="BO28" s="96">
        <v>240</v>
      </c>
      <c r="BP28" s="96">
        <v>960</v>
      </c>
      <c r="BQ28" s="96">
        <v>960</v>
      </c>
      <c r="BR28" s="96">
        <v>1440</v>
      </c>
      <c r="BS28" s="96">
        <v>1440</v>
      </c>
      <c r="BT28" s="21">
        <f t="shared" si="9"/>
        <v>4080</v>
      </c>
      <c r="BU28" s="21">
        <f t="shared" si="9"/>
        <v>4080</v>
      </c>
      <c r="BV28" s="22">
        <v>100</v>
      </c>
      <c r="BW28" s="96">
        <v>10</v>
      </c>
      <c r="BX28" s="96">
        <v>10</v>
      </c>
      <c r="BY28" s="96">
        <v>7</v>
      </c>
      <c r="BZ28" s="96">
        <v>7</v>
      </c>
      <c r="CA28" s="96"/>
      <c r="CB28" s="96"/>
      <c r="CC28" s="20">
        <f t="shared" si="10"/>
        <v>17</v>
      </c>
      <c r="CD28" s="20">
        <f t="shared" si="10"/>
        <v>17</v>
      </c>
      <c r="CE28" s="22">
        <f t="shared" si="2"/>
        <v>100</v>
      </c>
      <c r="CF28" s="96">
        <v>43</v>
      </c>
      <c r="CG28" s="96">
        <v>43</v>
      </c>
      <c r="CH28" s="96">
        <v>57</v>
      </c>
      <c r="CI28" s="96">
        <v>57</v>
      </c>
      <c r="CJ28" s="96">
        <v>9</v>
      </c>
      <c r="CK28" s="96">
        <v>8</v>
      </c>
      <c r="CL28" s="20">
        <f t="shared" si="16"/>
        <v>109</v>
      </c>
      <c r="CM28" s="20">
        <f t="shared" si="16"/>
        <v>108</v>
      </c>
      <c r="CN28" s="22">
        <f t="shared" si="12"/>
        <v>99.1</v>
      </c>
      <c r="CO28" s="23">
        <f t="shared" si="3"/>
        <v>98.4</v>
      </c>
      <c r="CP28" s="96">
        <v>35</v>
      </c>
      <c r="CQ28" s="96">
        <v>35</v>
      </c>
      <c r="CR28" s="96">
        <v>109</v>
      </c>
      <c r="CS28" s="96">
        <v>108</v>
      </c>
      <c r="CT28" s="26">
        <f t="shared" si="13"/>
        <v>99.5</v>
      </c>
      <c r="CU28" s="26">
        <f t="shared" si="14"/>
        <v>99</v>
      </c>
      <c r="CV28" s="26">
        <f t="shared" si="15"/>
        <v>-1</v>
      </c>
    </row>
    <row r="29" spans="1:100" s="53" customFormat="1" ht="15" customHeight="1">
      <c r="A29" s="52">
        <v>21</v>
      </c>
      <c r="B29" s="25" t="s">
        <v>13</v>
      </c>
      <c r="C29" s="96">
        <v>36</v>
      </c>
      <c r="D29" s="96">
        <v>36</v>
      </c>
      <c r="E29" s="96"/>
      <c r="F29" s="96"/>
      <c r="G29" s="96"/>
      <c r="H29" s="96"/>
      <c r="I29" s="96"/>
      <c r="J29" s="96"/>
      <c r="K29" s="96"/>
      <c r="L29" s="96"/>
      <c r="M29" s="96">
        <v>1</v>
      </c>
      <c r="N29" s="96">
        <v>1</v>
      </c>
      <c r="O29" s="96"/>
      <c r="P29" s="96"/>
      <c r="Q29" s="96"/>
      <c r="R29" s="96"/>
      <c r="S29" s="96"/>
      <c r="T29" s="96"/>
      <c r="U29" s="21">
        <f t="shared" si="4"/>
        <v>37</v>
      </c>
      <c r="V29" s="21">
        <f t="shared" si="4"/>
        <v>37</v>
      </c>
      <c r="W29" s="22">
        <f t="shared" si="5"/>
        <v>100</v>
      </c>
      <c r="X29" s="96">
        <v>34</v>
      </c>
      <c r="Y29" s="96">
        <v>33</v>
      </c>
      <c r="Z29" s="96"/>
      <c r="AA29" s="96"/>
      <c r="AB29" s="96"/>
      <c r="AC29" s="96"/>
      <c r="AD29" s="96"/>
      <c r="AE29" s="96"/>
      <c r="AF29" s="96">
        <v>2</v>
      </c>
      <c r="AG29" s="96">
        <v>2</v>
      </c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21">
        <f t="shared" si="6"/>
        <v>36</v>
      </c>
      <c r="AS29" s="21">
        <f t="shared" si="6"/>
        <v>35</v>
      </c>
      <c r="AT29" s="22">
        <f t="shared" si="7"/>
        <v>97.2</v>
      </c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21"/>
      <c r="BF29" s="21"/>
      <c r="BG29" s="22">
        <f t="shared" si="8"/>
      </c>
      <c r="BH29" s="96">
        <v>720</v>
      </c>
      <c r="BI29" s="96">
        <v>720</v>
      </c>
      <c r="BJ29" s="96"/>
      <c r="BK29" s="96"/>
      <c r="BL29" s="96"/>
      <c r="BM29" s="96"/>
      <c r="BN29" s="96">
        <v>1200</v>
      </c>
      <c r="BO29" s="96">
        <v>1200</v>
      </c>
      <c r="BP29" s="96">
        <v>800</v>
      </c>
      <c r="BQ29" s="96">
        <v>800</v>
      </c>
      <c r="BR29" s="96">
        <v>240</v>
      </c>
      <c r="BS29" s="96">
        <v>240</v>
      </c>
      <c r="BT29" s="21">
        <f t="shared" si="9"/>
        <v>2960</v>
      </c>
      <c r="BU29" s="21">
        <f t="shared" si="9"/>
        <v>2960</v>
      </c>
      <c r="BV29" s="22">
        <v>100</v>
      </c>
      <c r="BW29" s="96">
        <v>1</v>
      </c>
      <c r="BX29" s="96">
        <v>1</v>
      </c>
      <c r="BY29" s="96">
        <v>2</v>
      </c>
      <c r="BZ29" s="96">
        <v>2</v>
      </c>
      <c r="CA29" s="96"/>
      <c r="CB29" s="96"/>
      <c r="CC29" s="20">
        <f t="shared" si="10"/>
        <v>3</v>
      </c>
      <c r="CD29" s="20">
        <f t="shared" si="10"/>
        <v>3</v>
      </c>
      <c r="CE29" s="22">
        <f t="shared" si="2"/>
        <v>100</v>
      </c>
      <c r="CF29" s="96">
        <v>7</v>
      </c>
      <c r="CG29" s="96">
        <v>7</v>
      </c>
      <c r="CH29" s="96">
        <v>8</v>
      </c>
      <c r="CI29" s="96">
        <v>8</v>
      </c>
      <c r="CJ29" s="96"/>
      <c r="CK29" s="96"/>
      <c r="CL29" s="20">
        <f t="shared" si="16"/>
        <v>15</v>
      </c>
      <c r="CM29" s="20">
        <f t="shared" si="16"/>
        <v>15</v>
      </c>
      <c r="CN29" s="22">
        <f t="shared" si="12"/>
        <v>100</v>
      </c>
      <c r="CO29" s="23">
        <f t="shared" si="3"/>
        <v>99.4</v>
      </c>
      <c r="CP29" s="96">
        <v>7</v>
      </c>
      <c r="CQ29" s="96">
        <v>7</v>
      </c>
      <c r="CR29" s="96">
        <v>40</v>
      </c>
      <c r="CS29" s="96">
        <v>40</v>
      </c>
      <c r="CT29" s="26">
        <f t="shared" si="13"/>
        <v>100</v>
      </c>
      <c r="CU29" s="26">
        <f t="shared" si="14"/>
        <v>99.7</v>
      </c>
      <c r="CV29" s="26">
        <f t="shared" si="15"/>
        <v>-0.29999999999999716</v>
      </c>
    </row>
    <row r="30" spans="1:100" s="53" customFormat="1" ht="15" customHeight="1">
      <c r="A30" s="52">
        <v>22</v>
      </c>
      <c r="B30" s="25" t="s">
        <v>14</v>
      </c>
      <c r="C30" s="97">
        <v>12</v>
      </c>
      <c r="D30" s="97">
        <v>11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21">
        <f t="shared" si="4"/>
        <v>12</v>
      </c>
      <c r="V30" s="21">
        <f t="shared" si="4"/>
        <v>11</v>
      </c>
      <c r="W30" s="22">
        <f t="shared" si="5"/>
        <v>91.7</v>
      </c>
      <c r="X30" s="97">
        <v>20</v>
      </c>
      <c r="Y30" s="97">
        <v>17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>
        <v>1</v>
      </c>
      <c r="AO30" s="97">
        <v>1</v>
      </c>
      <c r="AP30" s="97"/>
      <c r="AQ30" s="97"/>
      <c r="AR30" s="21">
        <f t="shared" si="6"/>
        <v>21</v>
      </c>
      <c r="AS30" s="21">
        <f t="shared" si="6"/>
        <v>18</v>
      </c>
      <c r="AT30" s="22">
        <f t="shared" si="7"/>
        <v>85.7</v>
      </c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21"/>
      <c r="BF30" s="21"/>
      <c r="BG30" s="22">
        <f t="shared" si="8"/>
      </c>
      <c r="BH30" s="97"/>
      <c r="BI30" s="97"/>
      <c r="BJ30" s="97">
        <v>1855</v>
      </c>
      <c r="BK30" s="97">
        <v>1855</v>
      </c>
      <c r="BL30" s="97">
        <v>350</v>
      </c>
      <c r="BM30" s="97">
        <v>350</v>
      </c>
      <c r="BN30" s="97">
        <v>805</v>
      </c>
      <c r="BO30" s="97">
        <v>805</v>
      </c>
      <c r="BP30" s="97"/>
      <c r="BQ30" s="97"/>
      <c r="BR30" s="97">
        <v>420</v>
      </c>
      <c r="BS30" s="97">
        <v>420</v>
      </c>
      <c r="BT30" s="21">
        <f t="shared" si="9"/>
        <v>3430</v>
      </c>
      <c r="BU30" s="21">
        <f t="shared" si="9"/>
        <v>3430</v>
      </c>
      <c r="BV30" s="22">
        <v>100</v>
      </c>
      <c r="BW30" s="97"/>
      <c r="BX30" s="97"/>
      <c r="BY30" s="97"/>
      <c r="BZ30" s="97"/>
      <c r="CA30" s="97"/>
      <c r="CB30" s="97"/>
      <c r="CC30" s="20"/>
      <c r="CD30" s="20"/>
      <c r="CE30" s="22">
        <f t="shared" si="2"/>
      </c>
      <c r="CF30" s="97">
        <v>12</v>
      </c>
      <c r="CG30" s="97">
        <v>11</v>
      </c>
      <c r="CH30" s="97">
        <v>20</v>
      </c>
      <c r="CI30" s="97">
        <v>17</v>
      </c>
      <c r="CJ30" s="97"/>
      <c r="CK30" s="97"/>
      <c r="CL30" s="20">
        <f t="shared" si="16"/>
        <v>32</v>
      </c>
      <c r="CM30" s="20">
        <v>29</v>
      </c>
      <c r="CN30" s="22">
        <f t="shared" si="12"/>
        <v>90.6</v>
      </c>
      <c r="CO30" s="23">
        <f t="shared" si="3"/>
        <v>92</v>
      </c>
      <c r="CP30" s="97">
        <v>15</v>
      </c>
      <c r="CQ30" s="97">
        <v>15</v>
      </c>
      <c r="CR30" s="97">
        <v>32</v>
      </c>
      <c r="CS30" s="97">
        <v>29</v>
      </c>
      <c r="CT30" s="26">
        <f t="shared" si="13"/>
        <v>95.3</v>
      </c>
      <c r="CU30" s="26">
        <f t="shared" si="14"/>
        <v>93.7</v>
      </c>
      <c r="CV30" s="26">
        <f t="shared" si="15"/>
        <v>-6.299999999999997</v>
      </c>
    </row>
    <row r="31" spans="1:100" ht="15.75" customHeight="1">
      <c r="A31" s="7">
        <v>23</v>
      </c>
      <c r="B31" s="25" t="s">
        <v>15</v>
      </c>
      <c r="C31" s="97">
        <v>25</v>
      </c>
      <c r="D31" s="97">
        <v>24</v>
      </c>
      <c r="E31" s="97"/>
      <c r="F31" s="97"/>
      <c r="G31" s="97"/>
      <c r="H31" s="97"/>
      <c r="I31" s="97"/>
      <c r="J31" s="97"/>
      <c r="K31" s="97"/>
      <c r="L31" s="97"/>
      <c r="M31" s="97">
        <v>1</v>
      </c>
      <c r="N31" s="97">
        <v>1</v>
      </c>
      <c r="O31" s="97"/>
      <c r="P31" s="97"/>
      <c r="Q31" s="97"/>
      <c r="R31" s="97"/>
      <c r="S31" s="97">
        <v>2</v>
      </c>
      <c r="T31" s="97">
        <v>2</v>
      </c>
      <c r="U31" s="21">
        <f t="shared" si="4"/>
        <v>28</v>
      </c>
      <c r="V31" s="21">
        <f t="shared" si="4"/>
        <v>27</v>
      </c>
      <c r="W31" s="22">
        <f t="shared" si="5"/>
        <v>96.4</v>
      </c>
      <c r="X31" s="97">
        <v>51</v>
      </c>
      <c r="Y31" s="97">
        <v>52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21">
        <f t="shared" si="6"/>
        <v>51</v>
      </c>
      <c r="AS31" s="21">
        <f t="shared" si="6"/>
        <v>52</v>
      </c>
      <c r="AT31" s="22">
        <f t="shared" si="7"/>
        <v>102</v>
      </c>
      <c r="AU31" s="97">
        <v>13</v>
      </c>
      <c r="AV31" s="97">
        <v>13</v>
      </c>
      <c r="AW31" s="97"/>
      <c r="AX31" s="97"/>
      <c r="AY31" s="97"/>
      <c r="AZ31" s="97"/>
      <c r="BA31" s="97"/>
      <c r="BB31" s="97"/>
      <c r="BC31" s="97"/>
      <c r="BD31" s="97"/>
      <c r="BE31" s="21">
        <f t="shared" si="0"/>
        <v>13</v>
      </c>
      <c r="BF31" s="21">
        <f t="shared" si="1"/>
        <v>13</v>
      </c>
      <c r="BG31" s="22">
        <f t="shared" si="8"/>
        <v>100</v>
      </c>
      <c r="BH31" s="97"/>
      <c r="BI31" s="97"/>
      <c r="BJ31" s="97">
        <v>784</v>
      </c>
      <c r="BK31" s="97">
        <v>784</v>
      </c>
      <c r="BL31" s="97">
        <v>582</v>
      </c>
      <c r="BM31" s="97">
        <v>582</v>
      </c>
      <c r="BN31" s="97">
        <v>579</v>
      </c>
      <c r="BO31" s="97">
        <v>579</v>
      </c>
      <c r="BP31" s="97">
        <v>1655</v>
      </c>
      <c r="BQ31" s="97">
        <v>1655</v>
      </c>
      <c r="BR31" s="97">
        <v>1104</v>
      </c>
      <c r="BS31" s="97">
        <v>1104</v>
      </c>
      <c r="BT31" s="21">
        <f t="shared" si="9"/>
        <v>4704</v>
      </c>
      <c r="BU31" s="21">
        <f t="shared" si="9"/>
        <v>4704</v>
      </c>
      <c r="BV31" s="22">
        <v>100</v>
      </c>
      <c r="BW31" s="97">
        <v>3</v>
      </c>
      <c r="BX31" s="97">
        <v>3</v>
      </c>
      <c r="BY31" s="97"/>
      <c r="BZ31" s="97"/>
      <c r="CA31" s="97"/>
      <c r="CB31" s="97"/>
      <c r="CC31" s="20">
        <f t="shared" si="10"/>
        <v>3</v>
      </c>
      <c r="CD31" s="20">
        <f t="shared" si="10"/>
        <v>3</v>
      </c>
      <c r="CE31" s="22">
        <f t="shared" si="2"/>
        <v>100</v>
      </c>
      <c r="CF31" s="97">
        <v>28</v>
      </c>
      <c r="CG31" s="97">
        <v>27</v>
      </c>
      <c r="CH31" s="97">
        <v>51</v>
      </c>
      <c r="CI31" s="97">
        <v>52</v>
      </c>
      <c r="CJ31" s="97">
        <v>13</v>
      </c>
      <c r="CK31" s="97">
        <v>13</v>
      </c>
      <c r="CL31" s="20">
        <f t="shared" si="16"/>
        <v>92</v>
      </c>
      <c r="CM31" s="20">
        <f t="shared" si="16"/>
        <v>92</v>
      </c>
      <c r="CN31" s="22">
        <f t="shared" si="12"/>
        <v>100</v>
      </c>
      <c r="CO31" s="23">
        <f t="shared" si="3"/>
        <v>99.7</v>
      </c>
      <c r="CP31" s="97">
        <v>55</v>
      </c>
      <c r="CQ31" s="97">
        <v>55</v>
      </c>
      <c r="CR31" s="97">
        <v>92</v>
      </c>
      <c r="CS31" s="97">
        <v>92</v>
      </c>
      <c r="CT31" s="26">
        <f t="shared" si="13"/>
        <v>100</v>
      </c>
      <c r="CU31" s="26">
        <f t="shared" si="14"/>
        <v>99.9</v>
      </c>
      <c r="CV31" s="26">
        <f t="shared" si="15"/>
        <v>-0.09999999999999432</v>
      </c>
    </row>
    <row r="32" spans="1:100" ht="15" customHeight="1">
      <c r="A32" s="7">
        <v>24</v>
      </c>
      <c r="B32" s="25" t="s">
        <v>16</v>
      </c>
      <c r="C32" s="97">
        <v>34</v>
      </c>
      <c r="D32" s="97">
        <v>33</v>
      </c>
      <c r="E32" s="97"/>
      <c r="F32" s="97"/>
      <c r="G32" s="97">
        <v>1</v>
      </c>
      <c r="H32" s="97">
        <v>1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21">
        <f t="shared" si="4"/>
        <v>35</v>
      </c>
      <c r="V32" s="21">
        <f t="shared" si="4"/>
        <v>34</v>
      </c>
      <c r="W32" s="22">
        <f t="shared" si="5"/>
        <v>97.1</v>
      </c>
      <c r="X32" s="97">
        <v>37</v>
      </c>
      <c r="Y32" s="97">
        <v>37</v>
      </c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>
        <v>2</v>
      </c>
      <c r="AK32" s="97">
        <v>2</v>
      </c>
      <c r="AL32" s="97"/>
      <c r="AM32" s="97"/>
      <c r="AN32" s="97"/>
      <c r="AO32" s="97"/>
      <c r="AP32" s="97"/>
      <c r="AQ32" s="97"/>
      <c r="AR32" s="21">
        <f t="shared" si="6"/>
        <v>39</v>
      </c>
      <c r="AS32" s="21">
        <f t="shared" si="6"/>
        <v>39</v>
      </c>
      <c r="AT32" s="22">
        <f t="shared" si="7"/>
        <v>100</v>
      </c>
      <c r="AU32" s="97">
        <v>1</v>
      </c>
      <c r="AV32" s="97">
        <v>1</v>
      </c>
      <c r="AW32" s="97"/>
      <c r="AX32" s="97"/>
      <c r="AY32" s="97"/>
      <c r="AZ32" s="97"/>
      <c r="BA32" s="97"/>
      <c r="BB32" s="97"/>
      <c r="BC32" s="97"/>
      <c r="BD32" s="97"/>
      <c r="BE32" s="21">
        <f t="shared" si="0"/>
        <v>1</v>
      </c>
      <c r="BF32" s="21">
        <f t="shared" si="1"/>
        <v>1</v>
      </c>
      <c r="BG32" s="22">
        <f t="shared" si="8"/>
        <v>100</v>
      </c>
      <c r="BH32" s="97"/>
      <c r="BI32" s="97"/>
      <c r="BJ32" s="97">
        <v>240</v>
      </c>
      <c r="BK32" s="97">
        <v>240</v>
      </c>
      <c r="BL32" s="97"/>
      <c r="BM32" s="97"/>
      <c r="BN32" s="97"/>
      <c r="BO32" s="97"/>
      <c r="BP32" s="97">
        <v>1920</v>
      </c>
      <c r="BQ32" s="97">
        <v>1920</v>
      </c>
      <c r="BR32" s="97"/>
      <c r="BS32" s="97"/>
      <c r="BT32" s="21">
        <f t="shared" si="9"/>
        <v>2160</v>
      </c>
      <c r="BU32" s="21">
        <f t="shared" si="9"/>
        <v>2160</v>
      </c>
      <c r="BV32" s="22">
        <v>100</v>
      </c>
      <c r="BW32" s="97">
        <v>1</v>
      </c>
      <c r="BX32" s="97">
        <v>1</v>
      </c>
      <c r="BY32" s="97">
        <v>2</v>
      </c>
      <c r="BZ32" s="97">
        <v>2</v>
      </c>
      <c r="CA32" s="97"/>
      <c r="CB32" s="97"/>
      <c r="CC32" s="20">
        <f t="shared" si="10"/>
        <v>3</v>
      </c>
      <c r="CD32" s="20">
        <f t="shared" si="10"/>
        <v>3</v>
      </c>
      <c r="CE32" s="22">
        <f t="shared" si="2"/>
        <v>100</v>
      </c>
      <c r="CF32" s="97">
        <v>35</v>
      </c>
      <c r="CG32" s="97">
        <v>34</v>
      </c>
      <c r="CH32" s="97">
        <v>39</v>
      </c>
      <c r="CI32" s="97">
        <v>39</v>
      </c>
      <c r="CJ32" s="97">
        <v>1</v>
      </c>
      <c r="CK32" s="97">
        <v>1</v>
      </c>
      <c r="CL32" s="20">
        <f t="shared" si="16"/>
        <v>75</v>
      </c>
      <c r="CM32" s="20">
        <f t="shared" si="16"/>
        <v>74</v>
      </c>
      <c r="CN32" s="22">
        <f t="shared" si="12"/>
        <v>98.7</v>
      </c>
      <c r="CO32" s="23">
        <f t="shared" si="3"/>
        <v>99.3</v>
      </c>
      <c r="CP32" s="97">
        <v>21</v>
      </c>
      <c r="CQ32" s="97">
        <v>21</v>
      </c>
      <c r="CR32" s="97">
        <v>75</v>
      </c>
      <c r="CS32" s="97">
        <v>75</v>
      </c>
      <c r="CT32" s="26">
        <f t="shared" si="13"/>
        <v>100</v>
      </c>
      <c r="CU32" s="26">
        <f t="shared" si="14"/>
        <v>99.7</v>
      </c>
      <c r="CV32" s="26">
        <f t="shared" si="15"/>
        <v>-0.29999999999999716</v>
      </c>
    </row>
    <row r="33" spans="1:100" ht="15" customHeight="1">
      <c r="A33" s="7">
        <v>25</v>
      </c>
      <c r="B33" s="25" t="s">
        <v>17</v>
      </c>
      <c r="C33" s="97">
        <v>71</v>
      </c>
      <c r="D33" s="97">
        <v>72</v>
      </c>
      <c r="E33" s="97"/>
      <c r="F33" s="97"/>
      <c r="G33" s="97"/>
      <c r="H33" s="97"/>
      <c r="I33" s="97"/>
      <c r="J33" s="97"/>
      <c r="K33" s="97"/>
      <c r="L33" s="97"/>
      <c r="M33" s="97">
        <v>4</v>
      </c>
      <c r="N33" s="97">
        <v>4</v>
      </c>
      <c r="O33" s="97"/>
      <c r="P33" s="97"/>
      <c r="Q33" s="97">
        <v>1</v>
      </c>
      <c r="R33" s="97">
        <v>1</v>
      </c>
      <c r="S33" s="97"/>
      <c r="T33" s="97"/>
      <c r="U33" s="21">
        <f t="shared" si="4"/>
        <v>76</v>
      </c>
      <c r="V33" s="21">
        <f t="shared" si="4"/>
        <v>77</v>
      </c>
      <c r="W33" s="22">
        <f t="shared" si="5"/>
        <v>101.3</v>
      </c>
      <c r="X33" s="97">
        <v>101</v>
      </c>
      <c r="Y33" s="97">
        <v>100</v>
      </c>
      <c r="Z33" s="97"/>
      <c r="AA33" s="97"/>
      <c r="AB33" s="97">
        <v>1</v>
      </c>
      <c r="AC33" s="97">
        <v>1</v>
      </c>
      <c r="AD33" s="97"/>
      <c r="AE33" s="97"/>
      <c r="AF33" s="97">
        <v>3</v>
      </c>
      <c r="AG33" s="97">
        <v>3</v>
      </c>
      <c r="AH33" s="97">
        <v>1</v>
      </c>
      <c r="AI33" s="97">
        <v>1</v>
      </c>
      <c r="AJ33" s="97">
        <v>1</v>
      </c>
      <c r="AK33" s="97">
        <v>1</v>
      </c>
      <c r="AL33" s="97">
        <v>1</v>
      </c>
      <c r="AM33" s="97">
        <v>1</v>
      </c>
      <c r="AN33" s="97"/>
      <c r="AO33" s="97"/>
      <c r="AP33" s="97"/>
      <c r="AQ33" s="97"/>
      <c r="AR33" s="21">
        <f t="shared" si="6"/>
        <v>108</v>
      </c>
      <c r="AS33" s="21">
        <f t="shared" si="6"/>
        <v>107</v>
      </c>
      <c r="AT33" s="22">
        <f t="shared" si="7"/>
        <v>99.1</v>
      </c>
      <c r="AU33" s="97">
        <v>10</v>
      </c>
      <c r="AV33" s="97">
        <v>10</v>
      </c>
      <c r="AW33" s="97"/>
      <c r="AX33" s="97"/>
      <c r="AY33" s="97"/>
      <c r="AZ33" s="97"/>
      <c r="BA33" s="97"/>
      <c r="BB33" s="97"/>
      <c r="BC33" s="97"/>
      <c r="BD33" s="97"/>
      <c r="BE33" s="21">
        <f t="shared" si="0"/>
        <v>10</v>
      </c>
      <c r="BF33" s="21">
        <f t="shared" si="1"/>
        <v>10</v>
      </c>
      <c r="BG33" s="22">
        <f t="shared" si="8"/>
        <v>100</v>
      </c>
      <c r="BH33" s="97"/>
      <c r="BI33" s="97"/>
      <c r="BJ33" s="97">
        <v>1408</v>
      </c>
      <c r="BK33" s="97">
        <v>1408</v>
      </c>
      <c r="BL33" s="97"/>
      <c r="BM33" s="97"/>
      <c r="BN33" s="97"/>
      <c r="BO33" s="97"/>
      <c r="BP33" s="97">
        <v>1296</v>
      </c>
      <c r="BQ33" s="97">
        <v>1296</v>
      </c>
      <c r="BR33" s="97">
        <v>2352</v>
      </c>
      <c r="BS33" s="97">
        <v>2352</v>
      </c>
      <c r="BT33" s="21">
        <f t="shared" si="9"/>
        <v>5056</v>
      </c>
      <c r="BU33" s="21">
        <f t="shared" si="9"/>
        <v>5056</v>
      </c>
      <c r="BV33" s="22">
        <v>100</v>
      </c>
      <c r="BW33" s="97">
        <v>19</v>
      </c>
      <c r="BX33" s="97">
        <v>19</v>
      </c>
      <c r="BY33" s="97">
        <v>48</v>
      </c>
      <c r="BZ33" s="97">
        <v>48</v>
      </c>
      <c r="CA33" s="97">
        <v>10</v>
      </c>
      <c r="CB33" s="97">
        <v>10</v>
      </c>
      <c r="CC33" s="20">
        <f t="shared" si="10"/>
        <v>77</v>
      </c>
      <c r="CD33" s="20">
        <f t="shared" si="10"/>
        <v>77</v>
      </c>
      <c r="CE33" s="22">
        <f t="shared" si="2"/>
        <v>100</v>
      </c>
      <c r="CF33" s="97">
        <v>20</v>
      </c>
      <c r="CG33" s="97">
        <v>20</v>
      </c>
      <c r="CH33" s="97">
        <v>56</v>
      </c>
      <c r="CI33" s="97">
        <v>56</v>
      </c>
      <c r="CJ33" s="97">
        <v>12</v>
      </c>
      <c r="CK33" s="97">
        <v>12</v>
      </c>
      <c r="CL33" s="20">
        <f t="shared" si="16"/>
        <v>88</v>
      </c>
      <c r="CM33" s="20">
        <f t="shared" si="16"/>
        <v>88</v>
      </c>
      <c r="CN33" s="22">
        <f t="shared" si="12"/>
        <v>100</v>
      </c>
      <c r="CO33" s="23">
        <f t="shared" si="3"/>
        <v>100.1</v>
      </c>
      <c r="CP33" s="97">
        <v>17</v>
      </c>
      <c r="CQ33" s="97">
        <v>17</v>
      </c>
      <c r="CR33" s="97">
        <v>185</v>
      </c>
      <c r="CS33" s="97">
        <v>185</v>
      </c>
      <c r="CT33" s="26">
        <f t="shared" si="13"/>
        <v>100</v>
      </c>
      <c r="CU33" s="26">
        <f t="shared" si="14"/>
        <v>100.1</v>
      </c>
      <c r="CV33" s="26">
        <f t="shared" si="15"/>
        <v>0.09999999999999432</v>
      </c>
    </row>
    <row r="34" spans="1:100" s="53" customFormat="1" ht="15" customHeight="1">
      <c r="A34" s="52">
        <v>26</v>
      </c>
      <c r="B34" s="25" t="s">
        <v>18</v>
      </c>
      <c r="C34" s="97">
        <v>77</v>
      </c>
      <c r="D34" s="97">
        <v>76</v>
      </c>
      <c r="E34" s="97"/>
      <c r="F34" s="97"/>
      <c r="G34" s="97"/>
      <c r="H34" s="97"/>
      <c r="I34" s="97"/>
      <c r="J34" s="97"/>
      <c r="K34" s="97"/>
      <c r="L34" s="97"/>
      <c r="M34" s="97">
        <v>3</v>
      </c>
      <c r="N34" s="97">
        <v>3</v>
      </c>
      <c r="O34" s="97"/>
      <c r="P34" s="97"/>
      <c r="Q34" s="97"/>
      <c r="R34" s="97"/>
      <c r="S34" s="97"/>
      <c r="T34" s="97"/>
      <c r="U34" s="21">
        <f t="shared" si="4"/>
        <v>80</v>
      </c>
      <c r="V34" s="21">
        <f t="shared" si="4"/>
        <v>79</v>
      </c>
      <c r="W34" s="22">
        <f t="shared" si="5"/>
        <v>98.8</v>
      </c>
      <c r="X34" s="97">
        <v>102</v>
      </c>
      <c r="Y34" s="97">
        <v>103</v>
      </c>
      <c r="Z34" s="97"/>
      <c r="AA34" s="97"/>
      <c r="AB34" s="97">
        <v>1</v>
      </c>
      <c r="AC34" s="97">
        <v>1</v>
      </c>
      <c r="AD34" s="97"/>
      <c r="AE34" s="97"/>
      <c r="AF34" s="97"/>
      <c r="AG34" s="97"/>
      <c r="AH34" s="97"/>
      <c r="AI34" s="97"/>
      <c r="AJ34" s="97"/>
      <c r="AK34" s="97"/>
      <c r="AL34" s="97">
        <v>1</v>
      </c>
      <c r="AM34" s="97">
        <v>1</v>
      </c>
      <c r="AN34" s="97"/>
      <c r="AO34" s="97"/>
      <c r="AP34" s="97"/>
      <c r="AQ34" s="97"/>
      <c r="AR34" s="21">
        <f t="shared" si="6"/>
        <v>104</v>
      </c>
      <c r="AS34" s="21">
        <f t="shared" si="6"/>
        <v>105</v>
      </c>
      <c r="AT34" s="22">
        <f t="shared" si="7"/>
        <v>101</v>
      </c>
      <c r="AU34" s="97">
        <v>15</v>
      </c>
      <c r="AV34" s="97">
        <v>15</v>
      </c>
      <c r="AW34" s="97"/>
      <c r="AX34" s="97"/>
      <c r="AY34" s="97"/>
      <c r="AZ34" s="97"/>
      <c r="BA34" s="97"/>
      <c r="BB34" s="97"/>
      <c r="BC34" s="97"/>
      <c r="BD34" s="97"/>
      <c r="BE34" s="21">
        <f t="shared" si="0"/>
        <v>15</v>
      </c>
      <c r="BF34" s="21">
        <f t="shared" si="1"/>
        <v>15</v>
      </c>
      <c r="BG34" s="22">
        <v>100</v>
      </c>
      <c r="BH34" s="97"/>
      <c r="BI34" s="97"/>
      <c r="BJ34" s="97">
        <v>7680</v>
      </c>
      <c r="BK34" s="97">
        <v>7680</v>
      </c>
      <c r="BL34" s="97"/>
      <c r="BM34" s="97"/>
      <c r="BN34" s="97">
        <v>4800</v>
      </c>
      <c r="BO34" s="97">
        <v>4800</v>
      </c>
      <c r="BP34" s="97">
        <v>1824</v>
      </c>
      <c r="BQ34" s="97">
        <v>1824</v>
      </c>
      <c r="BR34" s="97">
        <v>3200</v>
      </c>
      <c r="BS34" s="97">
        <v>3200</v>
      </c>
      <c r="BT34" s="21">
        <f t="shared" si="9"/>
        <v>17504</v>
      </c>
      <c r="BU34" s="21">
        <f t="shared" si="9"/>
        <v>17504</v>
      </c>
      <c r="BV34" s="22">
        <v>100</v>
      </c>
      <c r="BW34" s="97"/>
      <c r="BX34" s="97"/>
      <c r="BY34" s="97"/>
      <c r="BZ34" s="97"/>
      <c r="CA34" s="97"/>
      <c r="CB34" s="97"/>
      <c r="CC34" s="20"/>
      <c r="CD34" s="20"/>
      <c r="CE34" s="22">
        <f t="shared" si="2"/>
      </c>
      <c r="CF34" s="97">
        <v>37</v>
      </c>
      <c r="CG34" s="97">
        <v>37</v>
      </c>
      <c r="CH34" s="97">
        <v>40</v>
      </c>
      <c r="CI34" s="97">
        <v>40</v>
      </c>
      <c r="CJ34" s="97">
        <v>15</v>
      </c>
      <c r="CK34" s="97">
        <v>15</v>
      </c>
      <c r="CL34" s="20">
        <f t="shared" si="16"/>
        <v>92</v>
      </c>
      <c r="CM34" s="20">
        <f t="shared" si="16"/>
        <v>92</v>
      </c>
      <c r="CN34" s="22">
        <f t="shared" si="12"/>
        <v>100</v>
      </c>
      <c r="CO34" s="23">
        <f t="shared" si="3"/>
        <v>100</v>
      </c>
      <c r="CP34" s="97">
        <v>15</v>
      </c>
      <c r="CQ34" s="97">
        <v>15</v>
      </c>
      <c r="CR34" s="97">
        <v>199</v>
      </c>
      <c r="CS34" s="97">
        <v>199</v>
      </c>
      <c r="CT34" s="26">
        <f t="shared" si="13"/>
        <v>100</v>
      </c>
      <c r="CU34" s="26">
        <f t="shared" si="14"/>
        <v>100</v>
      </c>
      <c r="CV34" s="26">
        <f t="shared" si="15"/>
        <v>0</v>
      </c>
    </row>
    <row r="35" spans="1:100" s="53" customFormat="1" ht="15" customHeight="1">
      <c r="A35" s="52">
        <v>27</v>
      </c>
      <c r="B35" s="25" t="s">
        <v>93</v>
      </c>
      <c r="C35" s="97">
        <v>39</v>
      </c>
      <c r="D35" s="97">
        <v>42</v>
      </c>
      <c r="E35" s="97">
        <v>2</v>
      </c>
      <c r="F35" s="97">
        <v>2</v>
      </c>
      <c r="G35" s="97">
        <v>1</v>
      </c>
      <c r="H35" s="97">
        <v>1</v>
      </c>
      <c r="I35" s="97"/>
      <c r="J35" s="97"/>
      <c r="K35" s="97">
        <v>1</v>
      </c>
      <c r="L35" s="97">
        <v>1</v>
      </c>
      <c r="M35" s="97">
        <v>7</v>
      </c>
      <c r="N35" s="97">
        <v>7</v>
      </c>
      <c r="O35" s="97"/>
      <c r="P35" s="97"/>
      <c r="Q35" s="97"/>
      <c r="R35" s="97"/>
      <c r="S35" s="97">
        <v>1</v>
      </c>
      <c r="T35" s="97">
        <v>1</v>
      </c>
      <c r="U35" s="21">
        <f t="shared" si="4"/>
        <v>51</v>
      </c>
      <c r="V35" s="21">
        <f t="shared" si="4"/>
        <v>54</v>
      </c>
      <c r="W35" s="22">
        <f t="shared" si="5"/>
        <v>105.9</v>
      </c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21"/>
      <c r="AS35" s="21"/>
      <c r="AT35" s="22">
        <f t="shared" si="7"/>
      </c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21"/>
      <c r="BF35" s="21"/>
      <c r="BG35" s="22">
        <f>IF(BE35=0,"",ROUND(BF35/BE35%,1))</f>
      </c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21"/>
      <c r="BU35" s="21"/>
      <c r="BV35" s="22">
        <f>IF(BT35=0,"",ROUND(BU35*35/BT35/19%,1))</f>
      </c>
      <c r="BW35" s="97">
        <v>7</v>
      </c>
      <c r="BX35" s="97">
        <v>7</v>
      </c>
      <c r="BY35" s="97"/>
      <c r="BZ35" s="97"/>
      <c r="CA35" s="97"/>
      <c r="CB35" s="97"/>
      <c r="CC35" s="20">
        <f t="shared" si="10"/>
        <v>7</v>
      </c>
      <c r="CD35" s="20">
        <f t="shared" si="10"/>
        <v>7</v>
      </c>
      <c r="CE35" s="22">
        <f t="shared" si="2"/>
        <v>100</v>
      </c>
      <c r="CF35" s="97">
        <v>15</v>
      </c>
      <c r="CG35" s="97">
        <v>15</v>
      </c>
      <c r="CH35" s="97"/>
      <c r="CI35" s="97"/>
      <c r="CJ35" s="97"/>
      <c r="CK35" s="97"/>
      <c r="CL35" s="20">
        <f t="shared" si="16"/>
        <v>15</v>
      </c>
      <c r="CM35" s="20">
        <f t="shared" si="16"/>
        <v>15</v>
      </c>
      <c r="CN35" s="22">
        <f t="shared" si="12"/>
        <v>100</v>
      </c>
      <c r="CO35" s="23">
        <f t="shared" si="3"/>
        <v>102</v>
      </c>
      <c r="CP35" s="97">
        <v>25</v>
      </c>
      <c r="CQ35" s="97">
        <v>25</v>
      </c>
      <c r="CR35" s="97">
        <v>51</v>
      </c>
      <c r="CS35" s="97">
        <v>54</v>
      </c>
      <c r="CT35" s="26">
        <f t="shared" si="13"/>
        <v>102.9</v>
      </c>
      <c r="CU35" s="26">
        <f t="shared" si="14"/>
        <v>102.5</v>
      </c>
      <c r="CV35" s="26">
        <f t="shared" si="15"/>
        <v>2.5</v>
      </c>
    </row>
    <row r="36" spans="1:100" ht="15" customHeight="1">
      <c r="A36" s="7">
        <v>28</v>
      </c>
      <c r="B36" s="25" t="s">
        <v>19</v>
      </c>
      <c r="C36" s="97">
        <v>23</v>
      </c>
      <c r="D36" s="97">
        <v>26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>
        <v>1</v>
      </c>
      <c r="T36" s="97">
        <v>1</v>
      </c>
      <c r="U36" s="21">
        <f t="shared" si="4"/>
        <v>24</v>
      </c>
      <c r="V36" s="21">
        <f t="shared" si="4"/>
        <v>27</v>
      </c>
      <c r="W36" s="22">
        <f t="shared" si="5"/>
        <v>112.5</v>
      </c>
      <c r="X36" s="97">
        <v>31</v>
      </c>
      <c r="Y36" s="97">
        <v>32</v>
      </c>
      <c r="Z36" s="97"/>
      <c r="AA36" s="97"/>
      <c r="AB36" s="97"/>
      <c r="AC36" s="97"/>
      <c r="AD36" s="97"/>
      <c r="AE36" s="97"/>
      <c r="AF36" s="97">
        <v>1</v>
      </c>
      <c r="AG36" s="97">
        <v>1</v>
      </c>
      <c r="AH36" s="97"/>
      <c r="AI36" s="97"/>
      <c r="AJ36" s="97"/>
      <c r="AK36" s="97"/>
      <c r="AL36" s="97">
        <v>1</v>
      </c>
      <c r="AM36" s="97">
        <v>1</v>
      </c>
      <c r="AN36" s="97"/>
      <c r="AO36" s="97"/>
      <c r="AP36" s="97"/>
      <c r="AQ36" s="97"/>
      <c r="AR36" s="21">
        <f t="shared" si="6"/>
        <v>33</v>
      </c>
      <c r="AS36" s="21">
        <f t="shared" si="6"/>
        <v>34</v>
      </c>
      <c r="AT36" s="22">
        <f t="shared" si="7"/>
        <v>103</v>
      </c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21"/>
      <c r="BF36" s="21"/>
      <c r="BG36" s="22"/>
      <c r="BH36" s="97"/>
      <c r="BI36" s="97"/>
      <c r="BJ36" s="97">
        <v>525</v>
      </c>
      <c r="BK36" s="97">
        <v>525</v>
      </c>
      <c r="BL36" s="97">
        <v>560</v>
      </c>
      <c r="BM36" s="97">
        <v>560</v>
      </c>
      <c r="BN36" s="97">
        <v>525</v>
      </c>
      <c r="BO36" s="97">
        <v>525</v>
      </c>
      <c r="BP36" s="97">
        <v>3675</v>
      </c>
      <c r="BQ36" s="97">
        <v>3675</v>
      </c>
      <c r="BR36" s="97"/>
      <c r="BS36" s="97"/>
      <c r="BT36" s="21">
        <f t="shared" si="9"/>
        <v>5285</v>
      </c>
      <c r="BU36" s="21">
        <f t="shared" si="9"/>
        <v>5285</v>
      </c>
      <c r="BV36" s="22">
        <v>100</v>
      </c>
      <c r="BW36" s="97"/>
      <c r="BX36" s="97"/>
      <c r="BY36" s="97"/>
      <c r="BZ36" s="97"/>
      <c r="CA36" s="97"/>
      <c r="CB36" s="97"/>
      <c r="CC36" s="20"/>
      <c r="CD36" s="20"/>
      <c r="CE36" s="22"/>
      <c r="CF36" s="97">
        <v>23</v>
      </c>
      <c r="CG36" s="97">
        <v>26</v>
      </c>
      <c r="CH36" s="97">
        <v>33</v>
      </c>
      <c r="CI36" s="97">
        <v>34</v>
      </c>
      <c r="CJ36" s="97"/>
      <c r="CK36" s="97"/>
      <c r="CL36" s="20">
        <f t="shared" si="16"/>
        <v>56</v>
      </c>
      <c r="CM36" s="20">
        <f t="shared" si="16"/>
        <v>60</v>
      </c>
      <c r="CN36" s="22">
        <f t="shared" si="12"/>
        <v>107.1</v>
      </c>
      <c r="CO36" s="23">
        <f t="shared" si="3"/>
        <v>105.7</v>
      </c>
      <c r="CP36" s="97">
        <v>38</v>
      </c>
      <c r="CQ36" s="97">
        <v>38</v>
      </c>
      <c r="CR36" s="97">
        <v>56</v>
      </c>
      <c r="CS36" s="97">
        <v>60</v>
      </c>
      <c r="CT36" s="26">
        <f t="shared" si="13"/>
        <v>103.6</v>
      </c>
      <c r="CU36" s="26">
        <f t="shared" si="14"/>
        <v>104.7</v>
      </c>
      <c r="CV36" s="26">
        <f t="shared" si="15"/>
        <v>4.700000000000003</v>
      </c>
    </row>
    <row r="37" spans="1:100" s="53" customFormat="1" ht="15" customHeight="1">
      <c r="A37" s="52">
        <v>29</v>
      </c>
      <c r="B37" s="25" t="s">
        <v>21</v>
      </c>
      <c r="C37" s="97">
        <v>43</v>
      </c>
      <c r="D37" s="97">
        <v>43</v>
      </c>
      <c r="E37" s="97"/>
      <c r="F37" s="97"/>
      <c r="G37" s="97"/>
      <c r="H37" s="97"/>
      <c r="I37" s="97"/>
      <c r="J37" s="97"/>
      <c r="K37" s="97"/>
      <c r="L37" s="97"/>
      <c r="M37" s="97">
        <v>2</v>
      </c>
      <c r="N37" s="97">
        <v>5</v>
      </c>
      <c r="O37" s="97"/>
      <c r="P37" s="97"/>
      <c r="Q37" s="97"/>
      <c r="R37" s="97"/>
      <c r="S37" s="97"/>
      <c r="T37" s="97"/>
      <c r="U37" s="21">
        <f t="shared" si="4"/>
        <v>45</v>
      </c>
      <c r="V37" s="21">
        <f t="shared" si="4"/>
        <v>48</v>
      </c>
      <c r="W37" s="22">
        <f t="shared" si="5"/>
        <v>106.7</v>
      </c>
      <c r="X37" s="97">
        <v>39</v>
      </c>
      <c r="Y37" s="97">
        <v>39</v>
      </c>
      <c r="Z37" s="97"/>
      <c r="AA37" s="97"/>
      <c r="AB37" s="97"/>
      <c r="AC37" s="97"/>
      <c r="AD37" s="97"/>
      <c r="AE37" s="97"/>
      <c r="AF37" s="97">
        <v>1</v>
      </c>
      <c r="AG37" s="97">
        <v>1</v>
      </c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21">
        <f t="shared" si="6"/>
        <v>40</v>
      </c>
      <c r="AS37" s="21">
        <f t="shared" si="6"/>
        <v>40</v>
      </c>
      <c r="AT37" s="22">
        <f t="shared" si="7"/>
        <v>100</v>
      </c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21"/>
      <c r="BF37" s="21"/>
      <c r="BG37" s="22">
        <f t="shared" si="8"/>
      </c>
      <c r="BH37" s="97">
        <v>240</v>
      </c>
      <c r="BI37" s="97">
        <v>240</v>
      </c>
      <c r="BJ37" s="97">
        <v>1008</v>
      </c>
      <c r="BK37" s="97">
        <v>1008</v>
      </c>
      <c r="BL37" s="97"/>
      <c r="BM37" s="97"/>
      <c r="BN37" s="97"/>
      <c r="BO37" s="97"/>
      <c r="BP37" s="97">
        <v>336</v>
      </c>
      <c r="BQ37" s="97">
        <v>336</v>
      </c>
      <c r="BR37" s="97">
        <v>960</v>
      </c>
      <c r="BS37" s="97">
        <v>960</v>
      </c>
      <c r="BT37" s="21">
        <f t="shared" si="9"/>
        <v>2544</v>
      </c>
      <c r="BU37" s="21">
        <f t="shared" si="9"/>
        <v>2544</v>
      </c>
      <c r="BV37" s="22">
        <v>100</v>
      </c>
      <c r="BW37" s="97">
        <v>41</v>
      </c>
      <c r="BX37" s="97">
        <v>41</v>
      </c>
      <c r="BY37" s="97">
        <v>44</v>
      </c>
      <c r="BZ37" s="97">
        <v>44</v>
      </c>
      <c r="CA37" s="97"/>
      <c r="CB37" s="97"/>
      <c r="CC37" s="20">
        <f t="shared" si="10"/>
        <v>85</v>
      </c>
      <c r="CD37" s="20">
        <f t="shared" si="10"/>
        <v>85</v>
      </c>
      <c r="CE37" s="22">
        <f aca="true" t="shared" si="17" ref="CE37:CE43">IF(CC37=0,"",ROUND(CD37/CC37%,1))</f>
        <v>100</v>
      </c>
      <c r="CF37" s="97">
        <v>41</v>
      </c>
      <c r="CG37" s="97">
        <v>41</v>
      </c>
      <c r="CH37" s="97">
        <v>25</v>
      </c>
      <c r="CI37" s="97">
        <v>25</v>
      </c>
      <c r="CJ37" s="97"/>
      <c r="CK37" s="97"/>
      <c r="CL37" s="20">
        <f t="shared" si="16"/>
        <v>66</v>
      </c>
      <c r="CM37" s="20">
        <f t="shared" si="16"/>
        <v>66</v>
      </c>
      <c r="CN37" s="22">
        <f t="shared" si="12"/>
        <v>100</v>
      </c>
      <c r="CO37" s="23">
        <f t="shared" si="3"/>
        <v>101.3</v>
      </c>
      <c r="CP37" s="97">
        <v>30</v>
      </c>
      <c r="CQ37" s="97">
        <v>31</v>
      </c>
      <c r="CR37" s="97">
        <v>88</v>
      </c>
      <c r="CS37" s="97">
        <v>88</v>
      </c>
      <c r="CT37" s="26">
        <f t="shared" si="13"/>
        <v>101.7</v>
      </c>
      <c r="CU37" s="26">
        <f t="shared" si="14"/>
        <v>101.5</v>
      </c>
      <c r="CV37" s="26">
        <f t="shared" si="15"/>
        <v>1.5</v>
      </c>
    </row>
    <row r="38" spans="1:100" s="53" customFormat="1" ht="15" customHeight="1">
      <c r="A38" s="52">
        <v>30</v>
      </c>
      <c r="B38" s="25" t="s">
        <v>20</v>
      </c>
      <c r="C38" s="97">
        <v>20</v>
      </c>
      <c r="D38" s="97">
        <v>20</v>
      </c>
      <c r="E38" s="97"/>
      <c r="F38" s="97"/>
      <c r="G38" s="97">
        <v>1</v>
      </c>
      <c r="H38" s="97">
        <v>1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21">
        <f t="shared" si="4"/>
        <v>21</v>
      </c>
      <c r="V38" s="21">
        <f t="shared" si="4"/>
        <v>21</v>
      </c>
      <c r="W38" s="22">
        <f t="shared" si="5"/>
        <v>100</v>
      </c>
      <c r="X38" s="97">
        <v>25</v>
      </c>
      <c r="Y38" s="97">
        <v>22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>
        <v>0</v>
      </c>
      <c r="AM38" s="97">
        <v>1</v>
      </c>
      <c r="AN38" s="97"/>
      <c r="AO38" s="97"/>
      <c r="AP38" s="97"/>
      <c r="AQ38" s="97"/>
      <c r="AR38" s="21">
        <f t="shared" si="6"/>
        <v>25</v>
      </c>
      <c r="AS38" s="21">
        <f t="shared" si="6"/>
        <v>23</v>
      </c>
      <c r="AT38" s="22">
        <f t="shared" si="7"/>
        <v>92</v>
      </c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21"/>
      <c r="BF38" s="21"/>
      <c r="BG38" s="22">
        <f t="shared" si="8"/>
      </c>
      <c r="BH38" s="97"/>
      <c r="BI38" s="97"/>
      <c r="BJ38" s="97">
        <v>1530</v>
      </c>
      <c r="BK38" s="97">
        <v>1530</v>
      </c>
      <c r="BL38" s="97">
        <v>1530</v>
      </c>
      <c r="BM38" s="97">
        <v>1530</v>
      </c>
      <c r="BN38" s="97"/>
      <c r="BO38" s="97"/>
      <c r="BP38" s="97"/>
      <c r="BQ38" s="97"/>
      <c r="BR38" s="97">
        <v>1530</v>
      </c>
      <c r="BS38" s="97">
        <v>1530</v>
      </c>
      <c r="BT38" s="21">
        <f t="shared" si="9"/>
        <v>4590</v>
      </c>
      <c r="BU38" s="21">
        <f t="shared" si="9"/>
        <v>4590</v>
      </c>
      <c r="BV38" s="22">
        <v>100</v>
      </c>
      <c r="BW38" s="97">
        <v>1</v>
      </c>
      <c r="BX38" s="97">
        <v>1</v>
      </c>
      <c r="BY38" s="97"/>
      <c r="BZ38" s="97"/>
      <c r="CA38" s="97"/>
      <c r="CB38" s="97"/>
      <c r="CC38" s="20">
        <f t="shared" si="10"/>
        <v>1</v>
      </c>
      <c r="CD38" s="20">
        <f t="shared" si="10"/>
        <v>1</v>
      </c>
      <c r="CE38" s="22">
        <f t="shared" si="17"/>
        <v>100</v>
      </c>
      <c r="CF38" s="97">
        <v>20</v>
      </c>
      <c r="CG38" s="97">
        <v>20</v>
      </c>
      <c r="CH38" s="97">
        <v>25</v>
      </c>
      <c r="CI38" s="97">
        <v>23</v>
      </c>
      <c r="CJ38" s="97"/>
      <c r="CK38" s="97"/>
      <c r="CL38" s="20">
        <f t="shared" si="16"/>
        <v>45</v>
      </c>
      <c r="CM38" s="20">
        <f t="shared" si="16"/>
        <v>43</v>
      </c>
      <c r="CN38" s="22">
        <f t="shared" si="12"/>
        <v>95.6</v>
      </c>
      <c r="CO38" s="23">
        <f t="shared" si="3"/>
        <v>97.5</v>
      </c>
      <c r="CP38" s="97">
        <v>35</v>
      </c>
      <c r="CQ38" s="97">
        <v>35</v>
      </c>
      <c r="CR38" s="97">
        <v>45</v>
      </c>
      <c r="CS38" s="97">
        <v>45</v>
      </c>
      <c r="CT38" s="26">
        <f t="shared" si="13"/>
        <v>100</v>
      </c>
      <c r="CU38" s="26">
        <f t="shared" si="14"/>
        <v>98.8</v>
      </c>
      <c r="CV38" s="26">
        <f t="shared" si="15"/>
        <v>-1.2000000000000028</v>
      </c>
    </row>
    <row r="39" spans="1:100" ht="15" customHeight="1">
      <c r="A39" s="7">
        <v>31</v>
      </c>
      <c r="B39" s="25" t="s">
        <v>22</v>
      </c>
      <c r="C39" s="97">
        <v>42</v>
      </c>
      <c r="D39" s="97">
        <v>43</v>
      </c>
      <c r="E39" s="97"/>
      <c r="F39" s="97"/>
      <c r="G39" s="97">
        <v>1</v>
      </c>
      <c r="H39" s="97">
        <v>1</v>
      </c>
      <c r="I39" s="97"/>
      <c r="J39" s="97"/>
      <c r="K39" s="97"/>
      <c r="L39" s="97"/>
      <c r="M39" s="97">
        <v>3</v>
      </c>
      <c r="N39" s="97">
        <v>3</v>
      </c>
      <c r="O39" s="97"/>
      <c r="P39" s="97"/>
      <c r="Q39" s="97">
        <v>1</v>
      </c>
      <c r="R39" s="97">
        <v>1</v>
      </c>
      <c r="S39" s="97"/>
      <c r="T39" s="97"/>
      <c r="U39" s="21">
        <f t="shared" si="4"/>
        <v>47</v>
      </c>
      <c r="V39" s="21">
        <f t="shared" si="4"/>
        <v>48</v>
      </c>
      <c r="W39" s="22">
        <f t="shared" si="5"/>
        <v>102.1</v>
      </c>
      <c r="X39" s="97">
        <v>14</v>
      </c>
      <c r="Y39" s="97">
        <v>14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21">
        <f t="shared" si="6"/>
        <v>14</v>
      </c>
      <c r="AS39" s="21">
        <f t="shared" si="6"/>
        <v>14</v>
      </c>
      <c r="AT39" s="22">
        <f t="shared" si="7"/>
        <v>100</v>
      </c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21"/>
      <c r="BF39" s="21"/>
      <c r="BG39" s="22">
        <f t="shared" si="8"/>
      </c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21"/>
      <c r="BU39" s="21"/>
      <c r="BV39" s="22"/>
      <c r="BW39" s="97">
        <v>2</v>
      </c>
      <c r="BX39" s="97">
        <v>2</v>
      </c>
      <c r="BY39" s="97"/>
      <c r="BZ39" s="97"/>
      <c r="CA39" s="97"/>
      <c r="CB39" s="97"/>
      <c r="CC39" s="20">
        <f t="shared" si="10"/>
        <v>2</v>
      </c>
      <c r="CD39" s="20">
        <f t="shared" si="10"/>
        <v>2</v>
      </c>
      <c r="CE39" s="22">
        <f t="shared" si="17"/>
        <v>100</v>
      </c>
      <c r="CF39" s="97">
        <v>47</v>
      </c>
      <c r="CG39" s="97">
        <v>48</v>
      </c>
      <c r="CH39" s="97">
        <v>14</v>
      </c>
      <c r="CI39" s="97">
        <v>14</v>
      </c>
      <c r="CJ39" s="97"/>
      <c r="CK39" s="97"/>
      <c r="CL39" s="20">
        <f t="shared" si="16"/>
        <v>61</v>
      </c>
      <c r="CM39" s="20">
        <f t="shared" si="16"/>
        <v>62</v>
      </c>
      <c r="CN39" s="22">
        <f t="shared" si="12"/>
        <v>101.6</v>
      </c>
      <c r="CO39" s="23">
        <f t="shared" si="3"/>
        <v>100.9</v>
      </c>
      <c r="CP39" s="97">
        <v>12</v>
      </c>
      <c r="CQ39" s="97">
        <v>12</v>
      </c>
      <c r="CR39" s="97">
        <v>61</v>
      </c>
      <c r="CS39" s="97">
        <v>62</v>
      </c>
      <c r="CT39" s="26">
        <f t="shared" si="13"/>
        <v>100.8</v>
      </c>
      <c r="CU39" s="26">
        <f t="shared" si="14"/>
        <v>100.9</v>
      </c>
      <c r="CV39" s="26">
        <f t="shared" si="15"/>
        <v>0.9000000000000057</v>
      </c>
    </row>
    <row r="40" spans="1:100" s="53" customFormat="1" ht="15" customHeight="1">
      <c r="A40" s="52">
        <v>32</v>
      </c>
      <c r="B40" s="25" t="s">
        <v>23</v>
      </c>
      <c r="C40" s="97">
        <v>7</v>
      </c>
      <c r="D40" s="97">
        <v>7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21">
        <f t="shared" si="4"/>
        <v>7</v>
      </c>
      <c r="V40" s="21">
        <f t="shared" si="4"/>
        <v>7</v>
      </c>
      <c r="W40" s="22">
        <f t="shared" si="5"/>
        <v>100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21"/>
      <c r="AS40" s="21"/>
      <c r="AT40" s="22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21"/>
      <c r="BF40" s="21"/>
      <c r="BG40" s="22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21"/>
      <c r="BU40" s="21"/>
      <c r="BV40" s="22"/>
      <c r="BW40" s="97">
        <v>7</v>
      </c>
      <c r="BX40" s="97">
        <v>7</v>
      </c>
      <c r="BY40" s="97"/>
      <c r="BZ40" s="97"/>
      <c r="CA40" s="97"/>
      <c r="CB40" s="97"/>
      <c r="CC40" s="20">
        <f t="shared" si="10"/>
        <v>7</v>
      </c>
      <c r="CD40" s="20">
        <f t="shared" si="10"/>
        <v>7</v>
      </c>
      <c r="CE40" s="22">
        <f t="shared" si="17"/>
        <v>100</v>
      </c>
      <c r="CF40" s="97">
        <v>7</v>
      </c>
      <c r="CG40" s="97">
        <v>7</v>
      </c>
      <c r="CH40" s="97"/>
      <c r="CI40" s="97"/>
      <c r="CJ40" s="97"/>
      <c r="CK40" s="97"/>
      <c r="CL40" s="20">
        <f t="shared" si="16"/>
        <v>7</v>
      </c>
      <c r="CM40" s="20">
        <f t="shared" si="16"/>
        <v>7</v>
      </c>
      <c r="CN40" s="22">
        <f t="shared" si="12"/>
        <v>100</v>
      </c>
      <c r="CO40" s="23">
        <f t="shared" si="3"/>
        <v>100</v>
      </c>
      <c r="CP40" s="97">
        <v>20</v>
      </c>
      <c r="CQ40" s="97">
        <v>20</v>
      </c>
      <c r="CR40" s="97">
        <v>7</v>
      </c>
      <c r="CS40" s="97">
        <v>7</v>
      </c>
      <c r="CT40" s="26">
        <f t="shared" si="13"/>
        <v>100</v>
      </c>
      <c r="CU40" s="26">
        <f t="shared" si="14"/>
        <v>100</v>
      </c>
      <c r="CV40" s="26">
        <f t="shared" si="15"/>
        <v>0</v>
      </c>
    </row>
    <row r="41" spans="1:100" ht="15" customHeight="1">
      <c r="A41" s="7">
        <v>33</v>
      </c>
      <c r="B41" s="25" t="s">
        <v>24</v>
      </c>
      <c r="C41" s="97">
        <v>31</v>
      </c>
      <c r="D41" s="97">
        <v>32</v>
      </c>
      <c r="E41" s="97"/>
      <c r="F41" s="97"/>
      <c r="G41" s="97">
        <v>1</v>
      </c>
      <c r="H41" s="97">
        <v>1</v>
      </c>
      <c r="I41" s="97">
        <v>1</v>
      </c>
      <c r="J41" s="97">
        <v>1</v>
      </c>
      <c r="K41" s="97"/>
      <c r="L41" s="97"/>
      <c r="M41" s="97">
        <v>2</v>
      </c>
      <c r="N41" s="97">
        <v>2</v>
      </c>
      <c r="O41" s="97"/>
      <c r="P41" s="97"/>
      <c r="Q41" s="97"/>
      <c r="R41" s="97"/>
      <c r="S41" s="97"/>
      <c r="T41" s="97"/>
      <c r="U41" s="21">
        <f t="shared" si="4"/>
        <v>35</v>
      </c>
      <c r="V41" s="21">
        <f t="shared" si="4"/>
        <v>36</v>
      </c>
      <c r="W41" s="22">
        <f t="shared" si="5"/>
        <v>102.9</v>
      </c>
      <c r="X41" s="97">
        <v>40</v>
      </c>
      <c r="Y41" s="97">
        <v>40</v>
      </c>
      <c r="Z41" s="97"/>
      <c r="AA41" s="97"/>
      <c r="AB41" s="97"/>
      <c r="AC41" s="97"/>
      <c r="AD41" s="97"/>
      <c r="AE41" s="97"/>
      <c r="AF41" s="97">
        <v>1</v>
      </c>
      <c r="AG41" s="97">
        <v>1</v>
      </c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21">
        <f t="shared" si="6"/>
        <v>41</v>
      </c>
      <c r="AS41" s="21">
        <f t="shared" si="6"/>
        <v>41</v>
      </c>
      <c r="AT41" s="22">
        <f t="shared" si="7"/>
        <v>100</v>
      </c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21"/>
      <c r="BF41" s="21"/>
      <c r="BG41" s="22">
        <f t="shared" si="8"/>
      </c>
      <c r="BH41" s="97"/>
      <c r="BI41" s="97"/>
      <c r="BJ41" s="97">
        <v>480</v>
      </c>
      <c r="BK41" s="97">
        <v>480</v>
      </c>
      <c r="BL41" s="97"/>
      <c r="BM41" s="97"/>
      <c r="BN41" s="97">
        <v>720</v>
      </c>
      <c r="BO41" s="98">
        <v>720</v>
      </c>
      <c r="BP41" s="98">
        <v>480</v>
      </c>
      <c r="BQ41" s="98">
        <v>480</v>
      </c>
      <c r="BR41" s="98">
        <v>480</v>
      </c>
      <c r="BS41" s="98">
        <v>480</v>
      </c>
      <c r="BT41" s="21">
        <f t="shared" si="9"/>
        <v>2160</v>
      </c>
      <c r="BU41" s="21">
        <f t="shared" si="9"/>
        <v>2160</v>
      </c>
      <c r="BV41" s="22">
        <v>100</v>
      </c>
      <c r="BW41" s="97"/>
      <c r="BX41" s="97"/>
      <c r="BY41" s="97"/>
      <c r="BZ41" s="97"/>
      <c r="CA41" s="97"/>
      <c r="CB41" s="97"/>
      <c r="CC41" s="20"/>
      <c r="CD41" s="20"/>
      <c r="CE41" s="22">
        <f t="shared" si="17"/>
      </c>
      <c r="CF41" s="97">
        <v>35</v>
      </c>
      <c r="CG41" s="97">
        <v>36</v>
      </c>
      <c r="CH41" s="97">
        <v>41</v>
      </c>
      <c r="CI41" s="97">
        <v>41</v>
      </c>
      <c r="CJ41" s="97"/>
      <c r="CK41" s="97"/>
      <c r="CL41" s="20">
        <f t="shared" si="16"/>
        <v>76</v>
      </c>
      <c r="CM41" s="20">
        <f t="shared" si="16"/>
        <v>77</v>
      </c>
      <c r="CN41" s="22">
        <f t="shared" si="12"/>
        <v>101.3</v>
      </c>
      <c r="CO41" s="23">
        <f t="shared" si="3"/>
        <v>101.1</v>
      </c>
      <c r="CP41" s="97">
        <v>30</v>
      </c>
      <c r="CQ41" s="97">
        <v>30</v>
      </c>
      <c r="CR41" s="97">
        <v>76</v>
      </c>
      <c r="CS41" s="97">
        <v>77</v>
      </c>
      <c r="CT41" s="26">
        <f t="shared" si="13"/>
        <v>100.7</v>
      </c>
      <c r="CU41" s="26">
        <f t="shared" si="14"/>
        <v>100.9</v>
      </c>
      <c r="CV41" s="26">
        <f t="shared" si="15"/>
        <v>0.9000000000000057</v>
      </c>
    </row>
    <row r="42" spans="1:100" ht="15" customHeight="1">
      <c r="A42" s="7">
        <v>34</v>
      </c>
      <c r="B42" s="25" t="s">
        <v>25</v>
      </c>
      <c r="C42" s="97">
        <v>18</v>
      </c>
      <c r="D42" s="97">
        <v>18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21">
        <f t="shared" si="4"/>
        <v>18</v>
      </c>
      <c r="V42" s="21">
        <f t="shared" si="4"/>
        <v>18</v>
      </c>
      <c r="W42" s="22">
        <f t="shared" si="5"/>
        <v>100</v>
      </c>
      <c r="X42" s="97">
        <v>24</v>
      </c>
      <c r="Y42" s="97">
        <v>24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>
        <v>2</v>
      </c>
      <c r="AK42" s="97">
        <v>2</v>
      </c>
      <c r="AL42" s="97"/>
      <c r="AM42" s="97"/>
      <c r="AN42" s="97"/>
      <c r="AO42" s="97"/>
      <c r="AP42" s="97"/>
      <c r="AQ42" s="97"/>
      <c r="AR42" s="21">
        <f t="shared" si="6"/>
        <v>26</v>
      </c>
      <c r="AS42" s="21">
        <f t="shared" si="6"/>
        <v>26</v>
      </c>
      <c r="AT42" s="22">
        <f t="shared" si="7"/>
        <v>100</v>
      </c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21"/>
      <c r="BF42" s="21"/>
      <c r="BG42" s="22">
        <f t="shared" si="8"/>
      </c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21"/>
      <c r="BU42" s="21"/>
      <c r="BV42" s="22">
        <f>IF(BT42=0,"",ROUND(BU42*35/BT42/19%,1))</f>
      </c>
      <c r="BW42" s="97"/>
      <c r="BX42" s="97"/>
      <c r="BY42" s="97"/>
      <c r="BZ42" s="97"/>
      <c r="CA42" s="97"/>
      <c r="CB42" s="97"/>
      <c r="CC42" s="20"/>
      <c r="CD42" s="20"/>
      <c r="CE42" s="22">
        <f t="shared" si="17"/>
      </c>
      <c r="CF42" s="97">
        <v>18</v>
      </c>
      <c r="CG42" s="97">
        <v>18</v>
      </c>
      <c r="CH42" s="97">
        <v>26</v>
      </c>
      <c r="CI42" s="97">
        <v>26</v>
      </c>
      <c r="CJ42" s="97"/>
      <c r="CK42" s="97"/>
      <c r="CL42" s="20">
        <f aca="true" t="shared" si="18" ref="CL42:CM47">CF42+CH42+CJ42</f>
        <v>44</v>
      </c>
      <c r="CM42" s="20">
        <f t="shared" si="18"/>
        <v>44</v>
      </c>
      <c r="CN42" s="22">
        <f t="shared" si="12"/>
        <v>100</v>
      </c>
      <c r="CO42" s="23">
        <f t="shared" si="3"/>
        <v>100</v>
      </c>
      <c r="CP42" s="97">
        <v>15</v>
      </c>
      <c r="CQ42" s="97">
        <v>15</v>
      </c>
      <c r="CR42" s="97">
        <v>44</v>
      </c>
      <c r="CS42" s="97">
        <v>44</v>
      </c>
      <c r="CT42" s="26">
        <f t="shared" si="13"/>
        <v>100</v>
      </c>
      <c r="CU42" s="26">
        <f t="shared" si="14"/>
        <v>100</v>
      </c>
      <c r="CV42" s="26">
        <f t="shared" si="15"/>
        <v>0</v>
      </c>
    </row>
    <row r="43" spans="1:100" ht="15" customHeight="1">
      <c r="A43" s="7">
        <v>35</v>
      </c>
      <c r="B43" s="25" t="s">
        <v>26</v>
      </c>
      <c r="C43" s="97">
        <v>27</v>
      </c>
      <c r="D43" s="97">
        <v>26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21">
        <f t="shared" si="4"/>
        <v>27</v>
      </c>
      <c r="V43" s="21">
        <f t="shared" si="4"/>
        <v>26</v>
      </c>
      <c r="W43" s="22">
        <f t="shared" si="5"/>
        <v>96.3</v>
      </c>
      <c r="X43" s="97">
        <v>21</v>
      </c>
      <c r="Y43" s="97">
        <v>21</v>
      </c>
      <c r="Z43" s="97"/>
      <c r="AA43" s="97"/>
      <c r="AB43" s="97"/>
      <c r="AC43" s="97"/>
      <c r="AD43" s="97"/>
      <c r="AE43" s="97"/>
      <c r="AF43" s="97">
        <v>4</v>
      </c>
      <c r="AG43" s="97">
        <v>4</v>
      </c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21">
        <f t="shared" si="6"/>
        <v>25</v>
      </c>
      <c r="AS43" s="21">
        <f t="shared" si="6"/>
        <v>25</v>
      </c>
      <c r="AT43" s="22">
        <f t="shared" si="7"/>
        <v>100</v>
      </c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21"/>
      <c r="BF43" s="21"/>
      <c r="BG43" s="22">
        <f t="shared" si="8"/>
      </c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21"/>
      <c r="BU43" s="21"/>
      <c r="BV43" s="22">
        <f>IF(BT43=0,"",ROUND(BU43*35/BT43/19%,1))</f>
      </c>
      <c r="BW43" s="97"/>
      <c r="BX43" s="97"/>
      <c r="BY43" s="97"/>
      <c r="BZ43" s="97"/>
      <c r="CA43" s="97"/>
      <c r="CB43" s="97"/>
      <c r="CC43" s="20"/>
      <c r="CD43" s="20"/>
      <c r="CE43" s="22">
        <f t="shared" si="17"/>
      </c>
      <c r="CF43" s="97">
        <v>27</v>
      </c>
      <c r="CG43" s="97">
        <v>26</v>
      </c>
      <c r="CH43" s="97">
        <v>25</v>
      </c>
      <c r="CI43" s="97">
        <v>25</v>
      </c>
      <c r="CJ43" s="97"/>
      <c r="CK43" s="97"/>
      <c r="CL43" s="20">
        <f t="shared" si="18"/>
        <v>52</v>
      </c>
      <c r="CM43" s="20">
        <f t="shared" si="18"/>
        <v>51</v>
      </c>
      <c r="CN43" s="22">
        <f t="shared" si="12"/>
        <v>98.1</v>
      </c>
      <c r="CO43" s="23">
        <f t="shared" si="3"/>
        <v>98.1</v>
      </c>
      <c r="CP43" s="97">
        <v>15</v>
      </c>
      <c r="CQ43" s="97">
        <v>15</v>
      </c>
      <c r="CR43" s="97">
        <v>52</v>
      </c>
      <c r="CS43" s="97">
        <v>52</v>
      </c>
      <c r="CT43" s="26">
        <f t="shared" si="13"/>
        <v>100</v>
      </c>
      <c r="CU43" s="26">
        <f t="shared" si="14"/>
        <v>99.1</v>
      </c>
      <c r="CV43" s="26">
        <f t="shared" si="15"/>
        <v>-0.9000000000000057</v>
      </c>
    </row>
    <row r="44" spans="1:100" s="53" customFormat="1" ht="15" customHeight="1">
      <c r="A44" s="52">
        <v>36</v>
      </c>
      <c r="B44" s="25" t="s">
        <v>27</v>
      </c>
      <c r="C44" s="97">
        <v>11</v>
      </c>
      <c r="D44" s="97">
        <v>11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4"/>
      <c r="S44" s="14"/>
      <c r="T44" s="14"/>
      <c r="U44" s="21">
        <f t="shared" si="4"/>
        <v>11</v>
      </c>
      <c r="V44" s="21">
        <f t="shared" si="4"/>
        <v>11</v>
      </c>
      <c r="W44" s="22">
        <f t="shared" si="5"/>
        <v>100</v>
      </c>
      <c r="X44" s="14">
        <v>29</v>
      </c>
      <c r="Y44" s="14">
        <v>29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21">
        <f t="shared" si="6"/>
        <v>29</v>
      </c>
      <c r="AS44" s="21">
        <f t="shared" si="6"/>
        <v>29</v>
      </c>
      <c r="AT44" s="22">
        <f t="shared" si="7"/>
        <v>100</v>
      </c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21"/>
      <c r="BF44" s="21"/>
      <c r="BG44" s="22"/>
      <c r="BH44" s="97"/>
      <c r="BI44" s="97"/>
      <c r="BJ44" s="97">
        <v>1050</v>
      </c>
      <c r="BK44" s="97">
        <v>1050</v>
      </c>
      <c r="BL44" s="97"/>
      <c r="BM44" s="97"/>
      <c r="BN44" s="97">
        <v>2100</v>
      </c>
      <c r="BO44" s="97">
        <v>2100</v>
      </c>
      <c r="BP44" s="97">
        <v>1642</v>
      </c>
      <c r="BQ44" s="97">
        <v>1642</v>
      </c>
      <c r="BR44" s="97"/>
      <c r="BS44" s="97"/>
      <c r="BT44" s="21">
        <f t="shared" si="9"/>
        <v>4792</v>
      </c>
      <c r="BU44" s="21">
        <f t="shared" si="9"/>
        <v>4792</v>
      </c>
      <c r="BV44" s="22">
        <v>100</v>
      </c>
      <c r="BW44" s="97"/>
      <c r="BX44" s="97"/>
      <c r="BY44" s="97"/>
      <c r="BZ44" s="97"/>
      <c r="CA44" s="97"/>
      <c r="CB44" s="97"/>
      <c r="CC44" s="20"/>
      <c r="CD44" s="20"/>
      <c r="CE44" s="22"/>
      <c r="CF44" s="97">
        <v>15</v>
      </c>
      <c r="CG44" s="97">
        <v>11</v>
      </c>
      <c r="CH44" s="97">
        <v>24</v>
      </c>
      <c r="CI44" s="97">
        <v>29</v>
      </c>
      <c r="CJ44" s="97"/>
      <c r="CK44" s="97"/>
      <c r="CL44" s="20">
        <f t="shared" si="18"/>
        <v>39</v>
      </c>
      <c r="CM44" s="20">
        <f t="shared" si="18"/>
        <v>40</v>
      </c>
      <c r="CN44" s="22">
        <f t="shared" si="12"/>
        <v>102.6</v>
      </c>
      <c r="CO44" s="23">
        <f t="shared" si="3"/>
        <v>100.7</v>
      </c>
      <c r="CP44" s="97">
        <v>15</v>
      </c>
      <c r="CQ44" s="97">
        <v>15</v>
      </c>
      <c r="CR44" s="97">
        <v>39</v>
      </c>
      <c r="CS44" s="97">
        <v>40</v>
      </c>
      <c r="CT44" s="26">
        <f t="shared" si="13"/>
        <v>101.3</v>
      </c>
      <c r="CU44" s="26">
        <f t="shared" si="14"/>
        <v>101</v>
      </c>
      <c r="CV44" s="26">
        <f t="shared" si="15"/>
        <v>1</v>
      </c>
    </row>
    <row r="45" spans="1:100" ht="15" customHeight="1">
      <c r="A45" s="7">
        <v>37</v>
      </c>
      <c r="B45" s="25" t="s">
        <v>28</v>
      </c>
      <c r="C45" s="97">
        <v>83</v>
      </c>
      <c r="D45" s="97">
        <v>82</v>
      </c>
      <c r="E45" s="97">
        <v>2</v>
      </c>
      <c r="F45" s="97">
        <v>2</v>
      </c>
      <c r="G45" s="97">
        <v>1</v>
      </c>
      <c r="H45" s="97">
        <v>1</v>
      </c>
      <c r="I45" s="97"/>
      <c r="J45" s="97"/>
      <c r="K45" s="97"/>
      <c r="L45" s="97"/>
      <c r="M45" s="97">
        <v>3</v>
      </c>
      <c r="N45" s="97">
        <v>3</v>
      </c>
      <c r="O45" s="97"/>
      <c r="P45" s="97"/>
      <c r="Q45" s="97"/>
      <c r="R45" s="97"/>
      <c r="S45" s="97"/>
      <c r="T45" s="97"/>
      <c r="U45" s="21">
        <f t="shared" si="4"/>
        <v>89</v>
      </c>
      <c r="V45" s="21">
        <f t="shared" si="4"/>
        <v>88</v>
      </c>
      <c r="W45" s="22">
        <f t="shared" si="5"/>
        <v>98.9</v>
      </c>
      <c r="X45" s="97">
        <v>107</v>
      </c>
      <c r="Y45" s="97">
        <v>106</v>
      </c>
      <c r="Z45" s="97"/>
      <c r="AA45" s="97"/>
      <c r="AB45" s="97"/>
      <c r="AC45" s="97"/>
      <c r="AD45" s="97"/>
      <c r="AE45" s="97"/>
      <c r="AF45" s="97">
        <v>3</v>
      </c>
      <c r="AG45" s="97">
        <v>3</v>
      </c>
      <c r="AH45" s="97"/>
      <c r="AI45" s="97"/>
      <c r="AJ45" s="97">
        <v>1</v>
      </c>
      <c r="AK45" s="97">
        <v>1</v>
      </c>
      <c r="AL45" s="97">
        <v>0</v>
      </c>
      <c r="AM45" s="97">
        <v>1</v>
      </c>
      <c r="AN45" s="97"/>
      <c r="AO45" s="97"/>
      <c r="AP45" s="97"/>
      <c r="AQ45" s="97"/>
      <c r="AR45" s="21">
        <f t="shared" si="6"/>
        <v>111</v>
      </c>
      <c r="AS45" s="21">
        <f t="shared" si="6"/>
        <v>111</v>
      </c>
      <c r="AT45" s="22">
        <f t="shared" si="7"/>
        <v>100</v>
      </c>
      <c r="AU45" s="97">
        <v>22</v>
      </c>
      <c r="AV45" s="97">
        <v>22</v>
      </c>
      <c r="AW45" s="97"/>
      <c r="AX45" s="97"/>
      <c r="AY45" s="97"/>
      <c r="AZ45" s="97"/>
      <c r="BA45" s="97"/>
      <c r="BB45" s="97"/>
      <c r="BC45" s="97"/>
      <c r="BD45" s="97"/>
      <c r="BE45" s="21">
        <f t="shared" si="0"/>
        <v>22</v>
      </c>
      <c r="BF45" s="21">
        <f t="shared" si="1"/>
        <v>22</v>
      </c>
      <c r="BG45" s="22">
        <f>IF(BE45=0,"",ROUND(BF45/BE45%,1))</f>
        <v>100</v>
      </c>
      <c r="BH45" s="97"/>
      <c r="BI45" s="97"/>
      <c r="BJ45" s="97">
        <v>5250</v>
      </c>
      <c r="BK45" s="97">
        <v>5250</v>
      </c>
      <c r="BL45" s="97"/>
      <c r="BM45" s="97"/>
      <c r="BN45" s="97"/>
      <c r="BO45" s="97"/>
      <c r="BP45" s="97">
        <v>2100</v>
      </c>
      <c r="BQ45" s="97">
        <v>2100</v>
      </c>
      <c r="BR45" s="97"/>
      <c r="BS45" s="97"/>
      <c r="BT45" s="21">
        <f t="shared" si="9"/>
        <v>7350</v>
      </c>
      <c r="BU45" s="21">
        <f t="shared" si="9"/>
        <v>7350</v>
      </c>
      <c r="BV45" s="22">
        <v>100</v>
      </c>
      <c r="BW45" s="97">
        <v>4</v>
      </c>
      <c r="BX45" s="97">
        <v>4</v>
      </c>
      <c r="BY45" s="97">
        <v>6</v>
      </c>
      <c r="BZ45" s="97">
        <v>6</v>
      </c>
      <c r="CA45" s="97"/>
      <c r="CB45" s="97"/>
      <c r="CC45" s="20">
        <f t="shared" si="10"/>
        <v>10</v>
      </c>
      <c r="CD45" s="20">
        <f t="shared" si="10"/>
        <v>10</v>
      </c>
      <c r="CE45" s="22">
        <f>IF(CC45=0,"",ROUND(CD45/CC45%,1))</f>
        <v>100</v>
      </c>
      <c r="CF45" s="97">
        <v>54</v>
      </c>
      <c r="CG45" s="97">
        <v>54</v>
      </c>
      <c r="CH45" s="97">
        <v>120</v>
      </c>
      <c r="CI45" s="97">
        <v>120</v>
      </c>
      <c r="CJ45" s="97">
        <v>6</v>
      </c>
      <c r="CK45" s="97">
        <v>6</v>
      </c>
      <c r="CL45" s="20">
        <f t="shared" si="18"/>
        <v>180</v>
      </c>
      <c r="CM45" s="20">
        <f t="shared" si="18"/>
        <v>180</v>
      </c>
      <c r="CN45" s="22">
        <f t="shared" si="12"/>
        <v>100</v>
      </c>
      <c r="CO45" s="23">
        <f t="shared" si="3"/>
        <v>99.8</v>
      </c>
      <c r="CP45" s="97">
        <v>48</v>
      </c>
      <c r="CQ45" s="97">
        <v>48</v>
      </c>
      <c r="CR45" s="97">
        <v>180</v>
      </c>
      <c r="CS45" s="97">
        <v>203</v>
      </c>
      <c r="CT45" s="26">
        <f t="shared" si="13"/>
        <v>106.4</v>
      </c>
      <c r="CU45" s="26">
        <f t="shared" si="14"/>
        <v>103.1</v>
      </c>
      <c r="CV45" s="26">
        <f t="shared" si="15"/>
        <v>3.0999999999999943</v>
      </c>
    </row>
    <row r="46" spans="1:100" ht="15" customHeight="1">
      <c r="A46" s="7">
        <v>38</v>
      </c>
      <c r="B46" s="25" t="s">
        <v>29</v>
      </c>
      <c r="C46" s="97">
        <v>32</v>
      </c>
      <c r="D46" s="97">
        <v>32</v>
      </c>
      <c r="E46" s="97">
        <v>1</v>
      </c>
      <c r="F46" s="97">
        <v>0</v>
      </c>
      <c r="G46" s="97">
        <v>1</v>
      </c>
      <c r="H46" s="97">
        <v>1</v>
      </c>
      <c r="I46" s="97"/>
      <c r="J46" s="97"/>
      <c r="K46" s="97"/>
      <c r="L46" s="97"/>
      <c r="M46" s="97">
        <v>1</v>
      </c>
      <c r="N46" s="97">
        <v>1</v>
      </c>
      <c r="O46" s="97"/>
      <c r="P46" s="97"/>
      <c r="Q46" s="97"/>
      <c r="R46" s="97"/>
      <c r="S46" s="97">
        <v>0</v>
      </c>
      <c r="T46" s="97">
        <v>1</v>
      </c>
      <c r="U46" s="21">
        <f t="shared" si="4"/>
        <v>35</v>
      </c>
      <c r="V46" s="21">
        <f t="shared" si="4"/>
        <v>35</v>
      </c>
      <c r="W46" s="22">
        <f t="shared" si="5"/>
        <v>100</v>
      </c>
      <c r="X46" s="97">
        <v>48</v>
      </c>
      <c r="Y46" s="97">
        <v>48</v>
      </c>
      <c r="Z46" s="97"/>
      <c r="AA46" s="97"/>
      <c r="AB46" s="97"/>
      <c r="AC46" s="97"/>
      <c r="AD46" s="97"/>
      <c r="AE46" s="97"/>
      <c r="AF46" s="97">
        <v>3</v>
      </c>
      <c r="AG46" s="97">
        <v>2</v>
      </c>
      <c r="AH46" s="97"/>
      <c r="AI46" s="97"/>
      <c r="AJ46" s="97"/>
      <c r="AK46" s="97"/>
      <c r="AL46" s="97">
        <v>1</v>
      </c>
      <c r="AM46" s="97">
        <v>1</v>
      </c>
      <c r="AN46" s="97"/>
      <c r="AO46" s="97"/>
      <c r="AP46" s="97"/>
      <c r="AQ46" s="97"/>
      <c r="AR46" s="21">
        <f t="shared" si="6"/>
        <v>52</v>
      </c>
      <c r="AS46" s="21">
        <f t="shared" si="6"/>
        <v>51</v>
      </c>
      <c r="AT46" s="22">
        <f t="shared" si="7"/>
        <v>98.1</v>
      </c>
      <c r="AU46" s="97">
        <v>9</v>
      </c>
      <c r="AV46" s="97">
        <v>9</v>
      </c>
      <c r="AW46" s="97"/>
      <c r="AX46" s="97"/>
      <c r="AY46" s="97"/>
      <c r="AZ46" s="97"/>
      <c r="BA46" s="97"/>
      <c r="BB46" s="97"/>
      <c r="BC46" s="97"/>
      <c r="BD46" s="97"/>
      <c r="BE46" s="21">
        <f t="shared" si="0"/>
        <v>9</v>
      </c>
      <c r="BF46" s="21">
        <f t="shared" si="1"/>
        <v>9</v>
      </c>
      <c r="BG46" s="22">
        <f t="shared" si="8"/>
        <v>100</v>
      </c>
      <c r="BH46" s="97"/>
      <c r="BI46" s="97"/>
      <c r="BJ46" s="97">
        <v>4770</v>
      </c>
      <c r="BK46" s="97">
        <v>4770</v>
      </c>
      <c r="BL46" s="97">
        <v>1050</v>
      </c>
      <c r="BM46" s="97">
        <v>1050</v>
      </c>
      <c r="BN46" s="97">
        <v>1088</v>
      </c>
      <c r="BO46" s="97">
        <v>1088</v>
      </c>
      <c r="BP46" s="97">
        <v>765</v>
      </c>
      <c r="BQ46" s="97">
        <v>765</v>
      </c>
      <c r="BR46" s="97">
        <v>1815</v>
      </c>
      <c r="BS46" s="97">
        <v>1815</v>
      </c>
      <c r="BT46" s="21">
        <f t="shared" si="9"/>
        <v>9488</v>
      </c>
      <c r="BU46" s="21">
        <f t="shared" si="9"/>
        <v>9488</v>
      </c>
      <c r="BV46" s="22">
        <v>100</v>
      </c>
      <c r="BW46" s="97"/>
      <c r="BX46" s="97"/>
      <c r="BY46" s="97"/>
      <c r="BZ46" s="97"/>
      <c r="CA46" s="97"/>
      <c r="CB46" s="97"/>
      <c r="CC46" s="20"/>
      <c r="CD46" s="20"/>
      <c r="CE46" s="22">
        <f>IF(CC46=0,"",ROUND(CD46/CC46%,1))</f>
      </c>
      <c r="CF46" s="97">
        <v>12</v>
      </c>
      <c r="CG46" s="97">
        <v>12</v>
      </c>
      <c r="CH46" s="97">
        <v>14</v>
      </c>
      <c r="CI46" s="97">
        <v>14</v>
      </c>
      <c r="CJ46" s="97">
        <v>7</v>
      </c>
      <c r="CK46" s="97">
        <v>7</v>
      </c>
      <c r="CL46" s="20">
        <f t="shared" si="18"/>
        <v>33</v>
      </c>
      <c r="CM46" s="20">
        <f t="shared" si="18"/>
        <v>33</v>
      </c>
      <c r="CN46" s="22">
        <f t="shared" si="12"/>
        <v>100</v>
      </c>
      <c r="CO46" s="23">
        <f t="shared" si="3"/>
        <v>99.6</v>
      </c>
      <c r="CP46" s="97">
        <v>24</v>
      </c>
      <c r="CQ46" s="97">
        <v>24</v>
      </c>
      <c r="CR46" s="97">
        <v>96</v>
      </c>
      <c r="CS46" s="97">
        <v>95</v>
      </c>
      <c r="CT46" s="26">
        <f t="shared" si="13"/>
        <v>99.5</v>
      </c>
      <c r="CU46" s="26">
        <f t="shared" si="14"/>
        <v>99.6</v>
      </c>
      <c r="CV46" s="26">
        <f t="shared" si="15"/>
        <v>-0.4000000000000057</v>
      </c>
    </row>
    <row r="47" spans="1:100" ht="15.75">
      <c r="A47" s="2"/>
      <c r="B47" s="6" t="s">
        <v>5</v>
      </c>
      <c r="C47" s="20">
        <f aca="true" t="shared" si="19" ref="C47:T47">SUM(C9:C46)</f>
        <v>3806</v>
      </c>
      <c r="D47" s="20">
        <f t="shared" si="19"/>
        <v>3816</v>
      </c>
      <c r="E47" s="20">
        <f t="shared" si="19"/>
        <v>14</v>
      </c>
      <c r="F47" s="20">
        <f t="shared" si="19"/>
        <v>13</v>
      </c>
      <c r="G47" s="20">
        <f t="shared" si="19"/>
        <v>36</v>
      </c>
      <c r="H47" s="20">
        <f t="shared" si="19"/>
        <v>37</v>
      </c>
      <c r="I47" s="20">
        <f t="shared" si="19"/>
        <v>2</v>
      </c>
      <c r="J47" s="20">
        <f t="shared" si="19"/>
        <v>2</v>
      </c>
      <c r="K47" s="20">
        <f t="shared" si="19"/>
        <v>2</v>
      </c>
      <c r="L47" s="20">
        <f t="shared" si="19"/>
        <v>2</v>
      </c>
      <c r="M47" s="20">
        <f t="shared" si="19"/>
        <v>92</v>
      </c>
      <c r="N47" s="20">
        <f t="shared" si="19"/>
        <v>94</v>
      </c>
      <c r="O47" s="20">
        <f t="shared" si="19"/>
        <v>0</v>
      </c>
      <c r="P47" s="20">
        <f t="shared" si="19"/>
        <v>0</v>
      </c>
      <c r="Q47" s="20">
        <f t="shared" si="19"/>
        <v>14</v>
      </c>
      <c r="R47" s="20">
        <f t="shared" si="19"/>
        <v>15</v>
      </c>
      <c r="S47" s="20">
        <f t="shared" si="19"/>
        <v>4</v>
      </c>
      <c r="T47" s="20">
        <f t="shared" si="19"/>
        <v>6</v>
      </c>
      <c r="U47" s="99">
        <f>C47+E47+G47+I47+K47+M47+O47+Q47+S47</f>
        <v>3970</v>
      </c>
      <c r="V47" s="99">
        <f>D47+F47+H47+J47+L47+N47+P47+R47+T47</f>
        <v>3985</v>
      </c>
      <c r="W47" s="100">
        <f t="shared" si="5"/>
        <v>100.4</v>
      </c>
      <c r="X47" s="20">
        <f aca="true" t="shared" si="20" ref="X47:AQ47">SUM(X9:X46)</f>
        <v>4457</v>
      </c>
      <c r="Y47" s="20">
        <f t="shared" si="20"/>
        <v>4458</v>
      </c>
      <c r="Z47" s="20">
        <f t="shared" si="20"/>
        <v>6</v>
      </c>
      <c r="AA47" s="20">
        <f t="shared" si="20"/>
        <v>7</v>
      </c>
      <c r="AB47" s="20">
        <f t="shared" si="20"/>
        <v>10</v>
      </c>
      <c r="AC47" s="20">
        <f t="shared" si="20"/>
        <v>10</v>
      </c>
      <c r="AD47" s="20">
        <f t="shared" si="20"/>
        <v>10</v>
      </c>
      <c r="AE47" s="20">
        <f t="shared" si="20"/>
        <v>15</v>
      </c>
      <c r="AF47" s="20">
        <f t="shared" si="20"/>
        <v>84</v>
      </c>
      <c r="AG47" s="20">
        <f t="shared" si="20"/>
        <v>80</v>
      </c>
      <c r="AH47" s="20">
        <f t="shared" si="20"/>
        <v>10</v>
      </c>
      <c r="AI47" s="20">
        <f t="shared" si="20"/>
        <v>9</v>
      </c>
      <c r="AJ47" s="20">
        <f t="shared" si="20"/>
        <v>38</v>
      </c>
      <c r="AK47" s="20">
        <f t="shared" si="20"/>
        <v>37</v>
      </c>
      <c r="AL47" s="20">
        <f t="shared" si="20"/>
        <v>24</v>
      </c>
      <c r="AM47" s="20">
        <f t="shared" si="20"/>
        <v>26</v>
      </c>
      <c r="AN47" s="20">
        <f t="shared" si="20"/>
        <v>1</v>
      </c>
      <c r="AO47" s="20">
        <f t="shared" si="20"/>
        <v>1</v>
      </c>
      <c r="AP47" s="20">
        <f t="shared" si="20"/>
        <v>1</v>
      </c>
      <c r="AQ47" s="20">
        <f t="shared" si="20"/>
        <v>1</v>
      </c>
      <c r="AR47" s="101">
        <f t="shared" si="6"/>
        <v>4641</v>
      </c>
      <c r="AS47" s="101">
        <f t="shared" si="6"/>
        <v>4644</v>
      </c>
      <c r="AT47" s="100">
        <f t="shared" si="7"/>
        <v>100.1</v>
      </c>
      <c r="AU47" s="20">
        <f aca="true" t="shared" si="21" ref="AU47:BD47">SUM(AU9:AU46)</f>
        <v>470</v>
      </c>
      <c r="AV47" s="20">
        <f t="shared" si="21"/>
        <v>460</v>
      </c>
      <c r="AW47" s="20"/>
      <c r="AX47" s="20"/>
      <c r="AY47" s="20">
        <f t="shared" si="21"/>
        <v>1</v>
      </c>
      <c r="AZ47" s="20">
        <f t="shared" si="21"/>
        <v>1</v>
      </c>
      <c r="BA47" s="20">
        <f t="shared" si="21"/>
        <v>95</v>
      </c>
      <c r="BB47" s="20">
        <f t="shared" si="21"/>
        <v>96</v>
      </c>
      <c r="BC47" s="20">
        <f t="shared" si="21"/>
        <v>0</v>
      </c>
      <c r="BD47" s="20">
        <f t="shared" si="21"/>
        <v>0</v>
      </c>
      <c r="BE47" s="101">
        <f t="shared" si="0"/>
        <v>566</v>
      </c>
      <c r="BF47" s="101">
        <f t="shared" si="1"/>
        <v>557</v>
      </c>
      <c r="BG47" s="100">
        <f t="shared" si="8"/>
        <v>98.4</v>
      </c>
      <c r="BH47" s="20">
        <f aca="true" t="shared" si="22" ref="BH47:BS47">SUM(BH9:BH46)</f>
        <v>5644</v>
      </c>
      <c r="BI47" s="20">
        <f t="shared" si="22"/>
        <v>5644</v>
      </c>
      <c r="BJ47" s="20">
        <f t="shared" si="22"/>
        <v>66649</v>
      </c>
      <c r="BK47" s="20">
        <f t="shared" si="22"/>
        <v>66649</v>
      </c>
      <c r="BL47" s="20">
        <f t="shared" si="22"/>
        <v>20746</v>
      </c>
      <c r="BM47" s="20">
        <f t="shared" si="22"/>
        <v>20746</v>
      </c>
      <c r="BN47" s="20">
        <f t="shared" si="22"/>
        <v>37569</v>
      </c>
      <c r="BO47" s="20">
        <f t="shared" si="22"/>
        <v>37569</v>
      </c>
      <c r="BP47" s="20">
        <f t="shared" si="22"/>
        <v>58234</v>
      </c>
      <c r="BQ47" s="20">
        <f t="shared" si="22"/>
        <v>58234</v>
      </c>
      <c r="BR47" s="20">
        <f t="shared" si="22"/>
        <v>34961</v>
      </c>
      <c r="BS47" s="20">
        <f t="shared" si="22"/>
        <v>34961</v>
      </c>
      <c r="BT47" s="21">
        <f>BH47+BJ47+BL47+BN47+BP47+BR47</f>
        <v>223803</v>
      </c>
      <c r="BU47" s="21">
        <f>BI47+BK47+BM47+BO47+BQ47+BS47</f>
        <v>223803</v>
      </c>
      <c r="BV47" s="22">
        <v>100</v>
      </c>
      <c r="BW47" s="20">
        <f aca="true" t="shared" si="23" ref="BW47:CB47">SUM(BW9:BW46)</f>
        <v>678</v>
      </c>
      <c r="BX47" s="20">
        <f t="shared" si="23"/>
        <v>679</v>
      </c>
      <c r="BY47" s="20">
        <f t="shared" si="23"/>
        <v>579</v>
      </c>
      <c r="BZ47" s="20">
        <f t="shared" si="23"/>
        <v>579</v>
      </c>
      <c r="CA47" s="20">
        <f t="shared" si="23"/>
        <v>52</v>
      </c>
      <c r="CB47" s="20">
        <f t="shared" si="23"/>
        <v>52</v>
      </c>
      <c r="CC47" s="20">
        <f>BW47+BY47+CA47</f>
        <v>1309</v>
      </c>
      <c r="CD47" s="20">
        <f>BX47+BZ47+CB47</f>
        <v>1310</v>
      </c>
      <c r="CE47" s="22">
        <f>IF(CC47=0,"",ROUND(CD47/CC47%,1))</f>
        <v>100.1</v>
      </c>
      <c r="CF47" s="20">
        <f aca="true" t="shared" si="24" ref="CF47:CK47">SUM(CF9:CF46)</f>
        <v>2656</v>
      </c>
      <c r="CG47" s="20">
        <f t="shared" si="24"/>
        <v>2644</v>
      </c>
      <c r="CH47" s="20">
        <f t="shared" si="24"/>
        <v>3100</v>
      </c>
      <c r="CI47" s="20">
        <f t="shared" si="24"/>
        <v>3114</v>
      </c>
      <c r="CJ47" s="20">
        <f t="shared" si="24"/>
        <v>428</v>
      </c>
      <c r="CK47" s="20">
        <f t="shared" si="24"/>
        <v>431</v>
      </c>
      <c r="CL47" s="20">
        <f t="shared" si="18"/>
        <v>6184</v>
      </c>
      <c r="CM47" s="20">
        <f t="shared" si="18"/>
        <v>6189</v>
      </c>
      <c r="CN47" s="22">
        <f t="shared" si="12"/>
        <v>100.1</v>
      </c>
      <c r="CO47" s="23">
        <f t="shared" si="3"/>
        <v>99.9</v>
      </c>
      <c r="CP47" s="20">
        <f>SUM(CP9:CP46)</f>
        <v>1219</v>
      </c>
      <c r="CQ47" s="20">
        <f>SUM(CQ9:CQ46)</f>
        <v>1234</v>
      </c>
      <c r="CR47" s="20">
        <f>SUM(CR9:CR46)</f>
        <v>8081</v>
      </c>
      <c r="CS47" s="20">
        <f>SUM(CS9:CS46)</f>
        <v>8127</v>
      </c>
      <c r="CT47" s="26">
        <f t="shared" si="13"/>
        <v>100.9</v>
      </c>
      <c r="CU47" s="102">
        <f t="shared" si="14"/>
        <v>100.4</v>
      </c>
      <c r="CV47" s="102">
        <f t="shared" si="15"/>
        <v>0.4000000000000057</v>
      </c>
    </row>
    <row r="48" spans="1:100" ht="20.25" customHeight="1">
      <c r="A48" s="32"/>
      <c r="C48" s="36" t="s">
        <v>66</v>
      </c>
      <c r="D48" s="38"/>
      <c r="E48" s="58"/>
      <c r="F48" s="59"/>
      <c r="G48" s="60"/>
      <c r="H48" s="61"/>
      <c r="I48" s="61"/>
      <c r="J48" s="61"/>
      <c r="K48" s="61"/>
      <c r="L48" s="62" t="s">
        <v>137</v>
      </c>
      <c r="M48" s="61"/>
      <c r="N48" s="61"/>
      <c r="O48" s="61"/>
      <c r="P48" s="61"/>
      <c r="Q48" s="61"/>
      <c r="R48" s="61"/>
      <c r="S48" s="61"/>
      <c r="T48" s="61"/>
      <c r="U48" s="63"/>
      <c r="V48" s="63"/>
      <c r="W48" s="64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5"/>
      <c r="AS48" s="65"/>
      <c r="AT48" s="64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5"/>
      <c r="BF48" s="65"/>
      <c r="BG48" s="64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5"/>
      <c r="BU48" s="65"/>
      <c r="BV48" s="64"/>
      <c r="BW48" s="61"/>
      <c r="BX48" s="61"/>
      <c r="BY48" s="61"/>
      <c r="BZ48" s="61"/>
      <c r="CA48" s="61"/>
      <c r="CB48" s="61"/>
      <c r="CC48" s="61"/>
      <c r="CD48" s="61"/>
      <c r="CE48" s="64"/>
      <c r="CF48" s="61"/>
      <c r="CG48" s="61"/>
      <c r="CH48" s="61"/>
      <c r="CI48" s="61"/>
      <c r="CJ48" s="61"/>
      <c r="CK48" s="61"/>
      <c r="CL48" s="61"/>
      <c r="CM48" s="61"/>
      <c r="CN48" s="64"/>
      <c r="CO48" s="33"/>
      <c r="CP48" s="28"/>
      <c r="CQ48" s="28"/>
      <c r="CR48" s="28"/>
      <c r="CS48" s="28"/>
      <c r="CT48" s="34"/>
      <c r="CU48" s="35"/>
      <c r="CV48" s="35"/>
    </row>
    <row r="49" spans="2:105" ht="18.75" customHeight="1">
      <c r="B49" s="1" t="s">
        <v>65</v>
      </c>
      <c r="C49" s="39"/>
      <c r="D49" s="39"/>
      <c r="E49" s="80"/>
      <c r="F49" s="81"/>
      <c r="G49" s="82"/>
      <c r="H49" s="82"/>
      <c r="I49" s="83"/>
      <c r="J49" s="83"/>
      <c r="K49" s="82"/>
      <c r="L49" s="82"/>
      <c r="M49" s="82"/>
      <c r="N49" s="60"/>
      <c r="O49" s="60"/>
      <c r="P49" s="60"/>
      <c r="Q49" s="60"/>
      <c r="R49" s="60"/>
      <c r="S49" s="60"/>
      <c r="T49" s="60"/>
      <c r="U49" s="84">
        <f>SUM(U9:U46)</f>
        <v>3970</v>
      </c>
      <c r="V49" s="84">
        <f>SUM(V9:V46)</f>
        <v>3985</v>
      </c>
      <c r="W49" s="64">
        <f t="shared" si="5"/>
        <v>100.4</v>
      </c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84">
        <f>SUM(AR9:AR46)</f>
        <v>4641</v>
      </c>
      <c r="AS49" s="84">
        <f>SUM(AS9:AS46)</f>
        <v>4644</v>
      </c>
      <c r="AT49" s="85"/>
      <c r="AU49" s="85"/>
      <c r="AV49" s="85"/>
      <c r="AW49" s="94"/>
      <c r="AX49" s="94"/>
      <c r="AY49" s="60"/>
      <c r="AZ49" s="60"/>
      <c r="BA49" s="60"/>
      <c r="BB49" s="60"/>
      <c r="BC49" s="60"/>
      <c r="BD49" s="60"/>
      <c r="BE49" s="61">
        <f>SUM(BE9:BE46)</f>
        <v>566</v>
      </c>
      <c r="BF49" s="61">
        <f>SUM(BF9:BF46)</f>
        <v>557</v>
      </c>
      <c r="BG49" s="64">
        <f t="shared" si="8"/>
        <v>98.4</v>
      </c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84">
        <f>SUM(BT9:BT46)</f>
        <v>223803</v>
      </c>
      <c r="BU49" s="84">
        <f>SUM(BU9:BU46)</f>
        <v>223803</v>
      </c>
      <c r="BV49" s="64">
        <f>IF(BT49=0,"",ROUND(BU49/BT49%,1))</f>
        <v>100</v>
      </c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84">
        <f>SUM(CL9:CL46)</f>
        <v>6184</v>
      </c>
      <c r="CM49" s="84">
        <f>SUM(CM9:CM46)</f>
        <v>6190</v>
      </c>
      <c r="CN49" s="64">
        <f t="shared" si="12"/>
        <v>100.1</v>
      </c>
      <c r="CO49" s="60"/>
      <c r="CP49" s="60"/>
      <c r="CQ49" s="60"/>
      <c r="CR49" s="60"/>
      <c r="CS49" s="60"/>
      <c r="CT49" s="60"/>
      <c r="CU49" s="60"/>
      <c r="CV49" s="53"/>
      <c r="CW49" s="53"/>
      <c r="CX49" s="53"/>
      <c r="CY49" s="53"/>
      <c r="CZ49" s="53"/>
      <c r="DA49" s="53"/>
    </row>
    <row r="50" spans="3:105" ht="12.75">
      <c r="C50" s="39"/>
      <c r="D50" s="39"/>
      <c r="E50" s="82"/>
      <c r="F50" s="82"/>
      <c r="G50" s="82"/>
      <c r="H50" s="82"/>
      <c r="I50" s="82"/>
      <c r="J50" s="82"/>
      <c r="K50" s="82"/>
      <c r="L50" s="82"/>
      <c r="M50" s="82"/>
      <c r="N50" s="60"/>
      <c r="O50" s="84"/>
      <c r="P50" s="84"/>
      <c r="Q50" s="84">
        <f>K47+M47+O47+Q47</f>
        <v>108</v>
      </c>
      <c r="R50" s="84">
        <f>L47+N47+P47+R47</f>
        <v>111</v>
      </c>
      <c r="S50" s="84">
        <f>E47+G47+I47+S47</f>
        <v>56</v>
      </c>
      <c r="T50" s="84">
        <f>F47+H47+J47+T47</f>
        <v>58</v>
      </c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84">
        <f>Z47+AB47+AD47+AF47</f>
        <v>110</v>
      </c>
      <c r="AG50" s="84">
        <f>AA47+AC47+AE47+AG47</f>
        <v>112</v>
      </c>
      <c r="AH50" s="60"/>
      <c r="AI50" s="60"/>
      <c r="AJ50" s="60"/>
      <c r="AK50" s="60"/>
      <c r="AL50" s="60"/>
      <c r="AM50" s="60"/>
      <c r="AN50" s="84">
        <f>AH47+AJ47+AL47+AN47</f>
        <v>73</v>
      </c>
      <c r="AO50" s="84">
        <f>AI47+AK47+AM47+AO47</f>
        <v>73</v>
      </c>
      <c r="AP50" s="60"/>
      <c r="AQ50" s="60"/>
      <c r="AR50" s="60"/>
      <c r="AS50" s="60"/>
      <c r="AT50" s="86"/>
      <c r="AU50" s="86"/>
      <c r="AV50" s="86"/>
      <c r="AW50" s="86"/>
      <c r="AX50" s="86"/>
      <c r="AY50" s="84">
        <f>AY47</f>
        <v>1</v>
      </c>
      <c r="AZ50" s="84">
        <f>AZ47</f>
        <v>1</v>
      </c>
      <c r="BA50" s="60"/>
      <c r="BB50" s="60"/>
      <c r="BC50" s="60"/>
      <c r="BD50" s="60"/>
      <c r="BE50" s="65">
        <f>U49+AR49+BE49</f>
        <v>9177</v>
      </c>
      <c r="BF50" s="65">
        <f>V49+AS49+BF49</f>
        <v>9186</v>
      </c>
      <c r="BG50" s="64">
        <f t="shared" si="8"/>
        <v>100.1</v>
      </c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53"/>
      <c r="CW50" s="53"/>
      <c r="CX50" s="53"/>
      <c r="CY50" s="53"/>
      <c r="CZ50" s="53"/>
      <c r="DA50" s="53"/>
    </row>
    <row r="51" spans="5:105" ht="12.75"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87" t="s">
        <v>114</v>
      </c>
      <c r="AW51" s="87"/>
      <c r="AX51" s="87"/>
      <c r="AY51" s="84">
        <f>AN50+AY50+S50</f>
        <v>130</v>
      </c>
      <c r="AZ51" s="84">
        <f>AO50+AZ50+T50</f>
        <v>132</v>
      </c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  <c r="CY51" s="53"/>
      <c r="CZ51" s="53"/>
      <c r="DA51" s="53"/>
    </row>
    <row r="52" spans="5:105" ht="12.75"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84"/>
      <c r="AO52" s="84"/>
      <c r="AP52" s="60"/>
      <c r="AQ52" s="60"/>
      <c r="AR52" s="60"/>
      <c r="AS52" s="60"/>
      <c r="AT52" s="60"/>
      <c r="AU52" s="60"/>
      <c r="AV52" s="60"/>
      <c r="AW52" s="60"/>
      <c r="AX52" s="60"/>
      <c r="AY52" s="84"/>
      <c r="AZ52" s="84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53"/>
      <c r="CW52" s="53"/>
      <c r="CX52" s="53"/>
      <c r="CY52" s="53"/>
      <c r="CZ52" s="53"/>
      <c r="DA52" s="53"/>
    </row>
    <row r="53" spans="5:105" ht="12.7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53"/>
      <c r="CW53" s="53"/>
      <c r="CX53" s="53"/>
      <c r="CY53" s="53"/>
      <c r="CZ53" s="53"/>
      <c r="DA53" s="53"/>
    </row>
    <row r="54" spans="5:105" ht="12.75"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  <c r="CY54" s="53"/>
      <c r="CZ54" s="53"/>
      <c r="DA54" s="53"/>
    </row>
    <row r="55" spans="5:105" ht="12.75"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53"/>
      <c r="CW55" s="53"/>
      <c r="CX55" s="53"/>
      <c r="CY55" s="53"/>
      <c r="CZ55" s="53"/>
      <c r="DA55" s="53"/>
    </row>
    <row r="56" spans="5:105" ht="12.75"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53"/>
      <c r="CW56" s="53"/>
      <c r="CX56" s="53"/>
      <c r="CY56" s="53"/>
      <c r="CZ56" s="53"/>
      <c r="DA56" s="53"/>
    </row>
    <row r="57" spans="5:105" ht="12.75"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53"/>
      <c r="CW57" s="53"/>
      <c r="CX57" s="53"/>
      <c r="CY57" s="53"/>
      <c r="CZ57" s="53"/>
      <c r="DA57" s="53"/>
    </row>
    <row r="58" spans="5:105" ht="12.75"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53"/>
      <c r="CW58" s="53"/>
      <c r="CX58" s="53"/>
      <c r="CY58" s="53"/>
      <c r="CZ58" s="53"/>
      <c r="DA58" s="53"/>
    </row>
    <row r="59" spans="5:105" ht="12.75"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53"/>
      <c r="CW59" s="53"/>
      <c r="CX59" s="53"/>
      <c r="CY59" s="53"/>
      <c r="CZ59" s="53"/>
      <c r="DA59" s="53"/>
    </row>
    <row r="60" spans="5:105" ht="12.75"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53"/>
      <c r="CW60" s="53"/>
      <c r="CX60" s="53"/>
      <c r="CY60" s="53"/>
      <c r="CZ60" s="53"/>
      <c r="DA60" s="53"/>
    </row>
    <row r="61" spans="5:105" ht="12.75"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53"/>
      <c r="CW61" s="53"/>
      <c r="CX61" s="53"/>
      <c r="CY61" s="53"/>
      <c r="CZ61" s="53"/>
      <c r="DA61" s="53"/>
    </row>
    <row r="62" spans="5:105" ht="12.75"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53"/>
      <c r="CW62" s="53"/>
      <c r="CX62" s="53"/>
      <c r="CY62" s="53"/>
      <c r="CZ62" s="53"/>
      <c r="DA62" s="53"/>
    </row>
    <row r="63" spans="5:105" ht="12.75"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53"/>
      <c r="CW63" s="53"/>
      <c r="CX63" s="53"/>
      <c r="CY63" s="53"/>
      <c r="CZ63" s="53"/>
      <c r="DA63" s="53"/>
    </row>
    <row r="64" spans="5:105" ht="12.75"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53"/>
      <c r="CW64" s="53"/>
      <c r="CX64" s="53"/>
      <c r="CY64" s="53"/>
      <c r="CZ64" s="53"/>
      <c r="DA64" s="53"/>
    </row>
    <row r="65" spans="5:105" ht="12.75"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53"/>
      <c r="CW65" s="53"/>
      <c r="CX65" s="53"/>
      <c r="CY65" s="53"/>
      <c r="CZ65" s="53"/>
      <c r="DA65" s="53"/>
    </row>
    <row r="66" spans="5:105" ht="12.75"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53"/>
      <c r="CW66" s="53"/>
      <c r="CX66" s="53"/>
      <c r="CY66" s="53"/>
      <c r="CZ66" s="53"/>
      <c r="DA66" s="53"/>
    </row>
    <row r="67" spans="5:105" ht="12.75"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53"/>
      <c r="CW67" s="53"/>
      <c r="CX67" s="53"/>
      <c r="CY67" s="53"/>
      <c r="CZ67" s="53"/>
      <c r="DA67" s="53"/>
    </row>
    <row r="68" spans="5:105" ht="12.75"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  <c r="CY68" s="53"/>
      <c r="CZ68" s="53"/>
      <c r="DA68" s="53"/>
    </row>
    <row r="69" spans="5:105" ht="12.75"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53"/>
      <c r="CW69" s="53"/>
      <c r="CX69" s="53"/>
      <c r="CY69" s="53"/>
      <c r="CZ69" s="53"/>
      <c r="DA69" s="53"/>
    </row>
    <row r="70" spans="5:105" ht="12.75"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53"/>
      <c r="CW70" s="53"/>
      <c r="CX70" s="53"/>
      <c r="CY70" s="53"/>
      <c r="CZ70" s="53"/>
      <c r="DA70" s="53"/>
    </row>
    <row r="71" spans="5:105" ht="12.75"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  <c r="CY71" s="53"/>
      <c r="CZ71" s="53"/>
      <c r="DA71" s="53"/>
    </row>
    <row r="72" spans="5:105" ht="12.75"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53"/>
      <c r="CW72" s="53"/>
      <c r="CX72" s="53"/>
      <c r="CY72" s="53"/>
      <c r="CZ72" s="53"/>
      <c r="DA72" s="53"/>
    </row>
    <row r="73" spans="5:105" ht="12.75"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  <c r="CY73" s="53"/>
      <c r="CZ73" s="53"/>
      <c r="DA73" s="53"/>
    </row>
    <row r="74" spans="5:105" ht="12.75"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53"/>
      <c r="CW74" s="53"/>
      <c r="CX74" s="53"/>
      <c r="CY74" s="53"/>
      <c r="CZ74" s="53"/>
      <c r="DA74" s="53"/>
    </row>
    <row r="75" spans="5:105" ht="12.75"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  <c r="CY75" s="53"/>
      <c r="CZ75" s="53"/>
      <c r="DA75" s="53"/>
    </row>
    <row r="76" spans="5:105" ht="12.75"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53"/>
      <c r="CW76" s="53"/>
      <c r="CX76" s="53"/>
      <c r="CY76" s="53"/>
      <c r="CZ76" s="53"/>
      <c r="DA76" s="53"/>
    </row>
    <row r="77" spans="5:105" ht="12.75"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53"/>
      <c r="CW77" s="53"/>
      <c r="CX77" s="53"/>
      <c r="CY77" s="53"/>
      <c r="CZ77" s="53"/>
      <c r="DA77" s="53"/>
    </row>
    <row r="78" spans="5:105" ht="12.75"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53"/>
      <c r="CW78" s="53"/>
      <c r="CX78" s="53"/>
      <c r="CY78" s="53"/>
      <c r="CZ78" s="53"/>
      <c r="DA78" s="53"/>
    </row>
    <row r="79" spans="5:105" ht="12.75"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  <c r="CY79" s="53"/>
      <c r="CZ79" s="53"/>
      <c r="DA79" s="53"/>
    </row>
    <row r="80" spans="5:105" ht="12.75"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53"/>
      <c r="CW80" s="53"/>
      <c r="CX80" s="53"/>
      <c r="CY80" s="53"/>
      <c r="CZ80" s="53"/>
      <c r="DA80" s="53"/>
    </row>
    <row r="81" spans="5:105" ht="12.75"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53"/>
      <c r="CW81" s="53"/>
      <c r="CX81" s="53"/>
      <c r="CY81" s="53"/>
      <c r="CZ81" s="53"/>
      <c r="DA81" s="53"/>
    </row>
    <row r="82" spans="5:105" ht="12.75"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53"/>
      <c r="CW82" s="53"/>
      <c r="CX82" s="53"/>
      <c r="CY82" s="53"/>
      <c r="CZ82" s="53"/>
      <c r="DA82" s="53"/>
    </row>
    <row r="83" spans="5:105" ht="12.75"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  <c r="CY83" s="53"/>
      <c r="CZ83" s="53"/>
      <c r="DA83" s="53"/>
    </row>
    <row r="84" spans="5:105" ht="12.75"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53"/>
      <c r="CW84" s="53"/>
      <c r="CX84" s="53"/>
      <c r="CY84" s="53"/>
      <c r="CZ84" s="53"/>
      <c r="DA84" s="53"/>
    </row>
    <row r="85" spans="5:105" ht="12.75"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  <c r="CY85" s="53"/>
      <c r="CZ85" s="53"/>
      <c r="DA85" s="53"/>
    </row>
    <row r="86" spans="5:105" ht="12.75"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53"/>
      <c r="CW86" s="53"/>
      <c r="CX86" s="53"/>
      <c r="CY86" s="53"/>
      <c r="CZ86" s="53"/>
      <c r="DA86" s="53"/>
    </row>
    <row r="87" spans="5:105" ht="12.75"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  <c r="CY87" s="53"/>
      <c r="CZ87" s="53"/>
      <c r="DA87" s="53"/>
    </row>
    <row r="88" spans="5:105" ht="12.75"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53"/>
      <c r="CW88" s="53"/>
      <c r="CX88" s="53"/>
      <c r="CY88" s="53"/>
      <c r="CZ88" s="53"/>
      <c r="DA88" s="53"/>
    </row>
    <row r="89" spans="5:105" ht="12.75"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  <c r="CY89" s="53"/>
      <c r="CZ89" s="53"/>
      <c r="DA89" s="53"/>
    </row>
    <row r="90" spans="5:105" ht="12.75"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53"/>
      <c r="CW90" s="53"/>
      <c r="CX90" s="53"/>
      <c r="CY90" s="53"/>
      <c r="CZ90" s="53"/>
      <c r="DA90" s="53"/>
    </row>
    <row r="91" spans="5:105" ht="12.75"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  <c r="CY91" s="53"/>
      <c r="CZ91" s="53"/>
      <c r="DA91" s="53"/>
    </row>
    <row r="92" spans="5:105" ht="12.75"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53"/>
      <c r="CW92" s="53"/>
      <c r="CX92" s="53"/>
      <c r="CY92" s="53"/>
      <c r="CZ92" s="53"/>
      <c r="DA92" s="53"/>
    </row>
    <row r="93" spans="5:105" ht="12.75"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  <c r="CY93" s="53"/>
      <c r="CZ93" s="53"/>
      <c r="DA93" s="53"/>
    </row>
    <row r="94" spans="5:105" ht="12.75"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53"/>
      <c r="CW94" s="53"/>
      <c r="CX94" s="53"/>
      <c r="CY94" s="53"/>
      <c r="CZ94" s="53"/>
      <c r="DA94" s="53"/>
    </row>
    <row r="95" spans="5:105" ht="12.75"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  <c r="CY95" s="53"/>
      <c r="CZ95" s="53"/>
      <c r="DA95" s="53"/>
    </row>
    <row r="96" spans="5:105" ht="12.75"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53"/>
      <c r="CW96" s="53"/>
      <c r="CX96" s="53"/>
      <c r="CY96" s="53"/>
      <c r="CZ96" s="53"/>
      <c r="DA96" s="53"/>
    </row>
    <row r="97" spans="5:105" ht="12.75"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  <c r="CY97" s="53"/>
      <c r="CZ97" s="53"/>
      <c r="DA97" s="53"/>
    </row>
    <row r="98" spans="5:105" ht="12.75"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53"/>
      <c r="CW98" s="53"/>
      <c r="CX98" s="53"/>
      <c r="CY98" s="53"/>
      <c r="CZ98" s="53"/>
      <c r="DA98" s="53"/>
    </row>
    <row r="99" spans="5:105" ht="12.75"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  <c r="CY99" s="53"/>
      <c r="CZ99" s="53"/>
      <c r="DA99" s="53"/>
    </row>
    <row r="100" spans="5:105" ht="12.75"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53"/>
      <c r="CW100" s="53"/>
      <c r="CX100" s="53"/>
      <c r="CY100" s="53"/>
      <c r="CZ100" s="53"/>
      <c r="DA100" s="53"/>
    </row>
    <row r="101" spans="5:105" ht="12.75"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  <c r="CY101" s="53"/>
      <c r="CZ101" s="53"/>
      <c r="DA101" s="53"/>
    </row>
    <row r="102" spans="5:105" ht="12.75"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53"/>
      <c r="CW102" s="53"/>
      <c r="CX102" s="53"/>
      <c r="CY102" s="53"/>
      <c r="CZ102" s="53"/>
      <c r="DA102" s="53"/>
    </row>
    <row r="103" spans="5:105" ht="12.75"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  <c r="CY103" s="53"/>
      <c r="CZ103" s="53"/>
      <c r="DA103" s="53"/>
    </row>
    <row r="104" spans="5:105" ht="12.75"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53"/>
      <c r="CW104" s="53"/>
      <c r="CX104" s="53"/>
      <c r="CY104" s="53"/>
      <c r="CZ104" s="53"/>
      <c r="DA104" s="53"/>
    </row>
    <row r="105" spans="5:105" ht="12.75"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  <c r="CY105" s="53"/>
      <c r="CZ105" s="53"/>
      <c r="DA105" s="53"/>
    </row>
    <row r="106" spans="5:105" ht="12.75"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53"/>
      <c r="CW106" s="53"/>
      <c r="CX106" s="53"/>
      <c r="CY106" s="53"/>
      <c r="CZ106" s="53"/>
      <c r="DA106" s="53"/>
    </row>
    <row r="107" spans="5:105" ht="12.75"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  <c r="CY107" s="53"/>
      <c r="CZ107" s="53"/>
      <c r="DA107" s="53"/>
    </row>
    <row r="108" spans="5:105" ht="12.75"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53"/>
      <c r="CW108" s="53"/>
      <c r="CX108" s="53"/>
      <c r="CY108" s="53"/>
      <c r="CZ108" s="53"/>
      <c r="DA108" s="53"/>
    </row>
    <row r="109" spans="5:105" ht="12.75"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  <c r="CY109" s="53"/>
      <c r="CZ109" s="53"/>
      <c r="DA109" s="53"/>
    </row>
    <row r="110" spans="5:105" ht="12.75"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53"/>
      <c r="CW110" s="53"/>
      <c r="CX110" s="53"/>
      <c r="CY110" s="53"/>
      <c r="CZ110" s="53"/>
      <c r="DA110" s="53"/>
    </row>
    <row r="111" spans="5:105" ht="12.75"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  <c r="CY111" s="53"/>
      <c r="CZ111" s="53"/>
      <c r="DA111" s="53"/>
    </row>
    <row r="112" spans="5:105" ht="12.75"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53"/>
      <c r="CW112" s="53"/>
      <c r="CX112" s="53"/>
      <c r="CY112" s="53"/>
      <c r="CZ112" s="53"/>
      <c r="DA112" s="53"/>
    </row>
    <row r="113" spans="5:105" ht="12.75"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  <c r="CY113" s="53"/>
      <c r="CZ113" s="53"/>
      <c r="DA113" s="53"/>
    </row>
    <row r="114" spans="5:105" ht="12.75"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53"/>
      <c r="CW114" s="53"/>
      <c r="CX114" s="53"/>
      <c r="CY114" s="53"/>
      <c r="CZ114" s="53"/>
      <c r="DA114" s="53"/>
    </row>
    <row r="115" spans="5:105" ht="12.75"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53"/>
      <c r="CW115" s="53"/>
      <c r="CX115" s="53"/>
      <c r="CY115" s="53"/>
      <c r="CZ115" s="53"/>
      <c r="DA115" s="53"/>
    </row>
    <row r="116" spans="5:105" ht="12.75"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53"/>
      <c r="CW116" s="53"/>
      <c r="CX116" s="53"/>
      <c r="CY116" s="53"/>
      <c r="CZ116" s="53"/>
      <c r="DA116" s="53"/>
    </row>
    <row r="117" spans="5:105" ht="12.75"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53"/>
      <c r="CW117" s="53"/>
      <c r="CX117" s="53"/>
      <c r="CY117" s="53"/>
      <c r="CZ117" s="53"/>
      <c r="DA117" s="53"/>
    </row>
    <row r="118" spans="5:105" ht="12.75"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53"/>
      <c r="CW118" s="53"/>
      <c r="CX118" s="53"/>
      <c r="CY118" s="53"/>
      <c r="CZ118" s="53"/>
      <c r="DA118" s="53"/>
    </row>
    <row r="119" spans="5:105" ht="12.75"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53"/>
      <c r="CW119" s="53"/>
      <c r="CX119" s="53"/>
      <c r="CY119" s="53"/>
      <c r="CZ119" s="53"/>
      <c r="DA119" s="53"/>
    </row>
    <row r="120" spans="5:105" ht="12.75"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53"/>
      <c r="CW120" s="53"/>
      <c r="CX120" s="53"/>
      <c r="CY120" s="53"/>
      <c r="CZ120" s="53"/>
      <c r="DA120" s="53"/>
    </row>
    <row r="121" spans="5:105" ht="12.75"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53"/>
      <c r="CW121" s="53"/>
      <c r="CX121" s="53"/>
      <c r="CY121" s="53"/>
      <c r="CZ121" s="53"/>
      <c r="DA121" s="53"/>
    </row>
    <row r="122" spans="5:105" ht="12.75"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53"/>
      <c r="CW122" s="53"/>
      <c r="CX122" s="53"/>
      <c r="CY122" s="53"/>
      <c r="CZ122" s="53"/>
      <c r="DA122" s="53"/>
    </row>
    <row r="123" spans="5:105" ht="12.75"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53"/>
      <c r="CW123" s="53"/>
      <c r="CX123" s="53"/>
      <c r="CY123" s="53"/>
      <c r="CZ123" s="53"/>
      <c r="DA123" s="53"/>
    </row>
    <row r="124" spans="5:105" ht="12.75"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53"/>
      <c r="CW124" s="53"/>
      <c r="CX124" s="53"/>
      <c r="CY124" s="53"/>
      <c r="CZ124" s="53"/>
      <c r="DA124" s="53"/>
    </row>
    <row r="125" spans="5:105" ht="12.75"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53"/>
      <c r="CW125" s="53"/>
      <c r="CX125" s="53"/>
      <c r="CY125" s="53"/>
      <c r="CZ125" s="53"/>
      <c r="DA125" s="53"/>
    </row>
    <row r="126" spans="5:105" ht="12.75"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53"/>
      <c r="CW126" s="53"/>
      <c r="CX126" s="53"/>
      <c r="CY126" s="53"/>
      <c r="CZ126" s="53"/>
      <c r="DA126" s="53"/>
    </row>
    <row r="127" spans="5:105" ht="12.75"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53"/>
      <c r="CW127" s="53"/>
      <c r="CX127" s="53"/>
      <c r="CY127" s="53"/>
      <c r="CZ127" s="53"/>
      <c r="DA127" s="53"/>
    </row>
    <row r="128" spans="5:105" ht="12.75"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53"/>
      <c r="CW128" s="53"/>
      <c r="CX128" s="53"/>
      <c r="CY128" s="53"/>
      <c r="CZ128" s="53"/>
      <c r="DA128" s="53"/>
    </row>
    <row r="129" spans="5:105" ht="12.75"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53"/>
      <c r="CW129" s="53"/>
      <c r="CX129" s="53"/>
      <c r="CY129" s="53"/>
      <c r="CZ129" s="53"/>
      <c r="DA129" s="53"/>
    </row>
    <row r="130" spans="5:105" ht="12.75"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53"/>
      <c r="CW130" s="53"/>
      <c r="CX130" s="53"/>
      <c r="CY130" s="53"/>
      <c r="CZ130" s="53"/>
      <c r="DA130" s="53"/>
    </row>
    <row r="131" spans="5:105" ht="12.75"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53"/>
      <c r="CW131" s="53"/>
      <c r="CX131" s="53"/>
      <c r="CY131" s="53"/>
      <c r="CZ131" s="53"/>
      <c r="DA131" s="53"/>
    </row>
    <row r="132" spans="5:105" ht="12.75"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53"/>
      <c r="CW132" s="53"/>
      <c r="CX132" s="53"/>
      <c r="CY132" s="53"/>
      <c r="CZ132" s="53"/>
      <c r="DA132" s="53"/>
    </row>
    <row r="133" spans="5:105" ht="12.75"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53"/>
      <c r="CW133" s="53"/>
      <c r="CX133" s="53"/>
      <c r="CY133" s="53"/>
      <c r="CZ133" s="53"/>
      <c r="DA133" s="53"/>
    </row>
    <row r="134" spans="5:105" ht="12.75"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53"/>
      <c r="CW134" s="53"/>
      <c r="CX134" s="53"/>
      <c r="CY134" s="53"/>
      <c r="CZ134" s="53"/>
      <c r="DA134" s="53"/>
    </row>
    <row r="135" spans="5:105" ht="12.75"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53"/>
      <c r="CW135" s="53"/>
      <c r="CX135" s="53"/>
      <c r="CY135" s="53"/>
      <c r="CZ135" s="53"/>
      <c r="DA135" s="53"/>
    </row>
    <row r="136" spans="5:105" ht="12.75"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53"/>
      <c r="CW136" s="53"/>
      <c r="CX136" s="53"/>
      <c r="CY136" s="53"/>
      <c r="CZ136" s="53"/>
      <c r="DA136" s="53"/>
    </row>
    <row r="137" spans="5:105" ht="12.75"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53"/>
      <c r="CW137" s="53"/>
      <c r="CX137" s="53"/>
      <c r="CY137" s="53"/>
      <c r="CZ137" s="53"/>
      <c r="DA137" s="53"/>
    </row>
    <row r="138" spans="5:105" ht="12.75"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53"/>
      <c r="CW138" s="53"/>
      <c r="CX138" s="53"/>
      <c r="CY138" s="53"/>
      <c r="CZ138" s="53"/>
      <c r="DA138" s="53"/>
    </row>
    <row r="139" spans="5:105" ht="12.75"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53"/>
      <c r="CW139" s="53"/>
      <c r="CX139" s="53"/>
      <c r="CY139" s="53"/>
      <c r="CZ139" s="53"/>
      <c r="DA139" s="53"/>
    </row>
    <row r="140" spans="5:105" ht="12.75"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53"/>
      <c r="CW140" s="53"/>
      <c r="CX140" s="53"/>
      <c r="CY140" s="53"/>
      <c r="CZ140" s="53"/>
      <c r="DA140" s="53"/>
    </row>
    <row r="141" spans="5:105" ht="12.75"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53"/>
      <c r="CW141" s="53"/>
      <c r="CX141" s="53"/>
      <c r="CY141" s="53"/>
      <c r="CZ141" s="53"/>
      <c r="DA141" s="53"/>
    </row>
    <row r="142" spans="5:105" ht="12.75"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53"/>
      <c r="CW142" s="53"/>
      <c r="CX142" s="53"/>
      <c r="CY142" s="53"/>
      <c r="CZ142" s="53"/>
      <c r="DA142" s="53"/>
    </row>
    <row r="143" spans="5:105" ht="12.75"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53"/>
      <c r="CW143" s="53"/>
      <c r="CX143" s="53"/>
      <c r="CY143" s="53"/>
      <c r="CZ143" s="53"/>
      <c r="DA143" s="53"/>
    </row>
    <row r="144" spans="5:105" ht="12.75"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53"/>
      <c r="CW144" s="53"/>
      <c r="CX144" s="53"/>
      <c r="CY144" s="53"/>
      <c r="CZ144" s="53"/>
      <c r="DA144" s="53"/>
    </row>
    <row r="145" spans="5:105" ht="12.75"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53"/>
      <c r="CW145" s="53"/>
      <c r="CX145" s="53"/>
      <c r="CY145" s="53"/>
      <c r="CZ145" s="53"/>
      <c r="DA145" s="53"/>
    </row>
    <row r="146" spans="5:105" ht="12.75"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53"/>
      <c r="CW146" s="53"/>
      <c r="CX146" s="53"/>
      <c r="CY146" s="53"/>
      <c r="CZ146" s="53"/>
      <c r="DA146" s="53"/>
    </row>
    <row r="147" spans="5:105" ht="12.75"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53"/>
      <c r="CW147" s="53"/>
      <c r="CX147" s="53"/>
      <c r="CY147" s="53"/>
      <c r="CZ147" s="53"/>
      <c r="DA147" s="53"/>
    </row>
    <row r="148" spans="5:105" ht="12.75"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53"/>
      <c r="CW148" s="53"/>
      <c r="CX148" s="53"/>
      <c r="CY148" s="53"/>
      <c r="CZ148" s="53"/>
      <c r="DA148" s="53"/>
    </row>
    <row r="149" spans="5:105" ht="12.75"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53"/>
      <c r="CW149" s="53"/>
      <c r="CX149" s="53"/>
      <c r="CY149" s="53"/>
      <c r="CZ149" s="53"/>
      <c r="DA149" s="53"/>
    </row>
    <row r="150" spans="5:105" ht="12.75"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53"/>
      <c r="CW150" s="53"/>
      <c r="CX150" s="53"/>
      <c r="CY150" s="53"/>
      <c r="CZ150" s="53"/>
      <c r="DA150" s="53"/>
    </row>
    <row r="151" spans="5:105" ht="12.75"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53"/>
      <c r="CW151" s="53"/>
      <c r="CX151" s="53"/>
      <c r="CY151" s="53"/>
      <c r="CZ151" s="53"/>
      <c r="DA151" s="53"/>
    </row>
    <row r="152" spans="5:105" ht="12.75"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53"/>
      <c r="CW152" s="53"/>
      <c r="CX152" s="53"/>
      <c r="CY152" s="53"/>
      <c r="CZ152" s="53"/>
      <c r="DA152" s="53"/>
    </row>
    <row r="153" spans="5:105" ht="12.75"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53"/>
      <c r="CW153" s="53"/>
      <c r="CX153" s="53"/>
      <c r="CY153" s="53"/>
      <c r="CZ153" s="53"/>
      <c r="DA153" s="53"/>
    </row>
    <row r="154" spans="5:105" ht="12.75"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53"/>
      <c r="CW154" s="53"/>
      <c r="CX154" s="53"/>
      <c r="CY154" s="53"/>
      <c r="CZ154" s="53"/>
      <c r="DA154" s="53"/>
    </row>
    <row r="155" spans="5:105" ht="12.75"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53"/>
      <c r="CW155" s="53"/>
      <c r="CX155" s="53"/>
      <c r="CY155" s="53"/>
      <c r="CZ155" s="53"/>
      <c r="DA155" s="53"/>
    </row>
    <row r="156" spans="5:105" ht="12.75"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53"/>
      <c r="CW156" s="53"/>
      <c r="CX156" s="53"/>
      <c r="CY156" s="53"/>
      <c r="CZ156" s="53"/>
      <c r="DA156" s="53"/>
    </row>
    <row r="157" spans="5:105" ht="12.75"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53"/>
      <c r="CW157" s="53"/>
      <c r="CX157" s="53"/>
      <c r="CY157" s="53"/>
      <c r="CZ157" s="53"/>
      <c r="DA157" s="53"/>
    </row>
    <row r="158" spans="5:105" ht="12.75"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53"/>
      <c r="CW158" s="53"/>
      <c r="CX158" s="53"/>
      <c r="CY158" s="53"/>
      <c r="CZ158" s="53"/>
      <c r="DA158" s="53"/>
    </row>
    <row r="159" spans="5:105" ht="12.75"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53"/>
      <c r="CW159" s="53"/>
      <c r="CX159" s="53"/>
      <c r="CY159" s="53"/>
      <c r="CZ159" s="53"/>
      <c r="DA159" s="53"/>
    </row>
    <row r="160" spans="5:105" ht="12.75"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53"/>
      <c r="CW160" s="53"/>
      <c r="CX160" s="53"/>
      <c r="CY160" s="53"/>
      <c r="CZ160" s="53"/>
      <c r="DA160" s="53"/>
    </row>
    <row r="161" spans="5:105" ht="12.75"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53"/>
      <c r="CW161" s="53"/>
      <c r="CX161" s="53"/>
      <c r="CY161" s="53"/>
      <c r="CZ161" s="53"/>
      <c r="DA161" s="53"/>
    </row>
    <row r="162" spans="5:105" ht="12.75"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53"/>
      <c r="CW162" s="53"/>
      <c r="CX162" s="53"/>
      <c r="CY162" s="53"/>
      <c r="CZ162" s="53"/>
      <c r="DA162" s="53"/>
    </row>
    <row r="163" spans="5:105" ht="12.75"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53"/>
      <c r="CW163" s="53"/>
      <c r="CX163" s="53"/>
      <c r="CY163" s="53"/>
      <c r="CZ163" s="53"/>
      <c r="DA163" s="53"/>
    </row>
    <row r="164" spans="5:105" ht="12.75"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53"/>
      <c r="CW164" s="53"/>
      <c r="CX164" s="53"/>
      <c r="CY164" s="53"/>
      <c r="CZ164" s="53"/>
      <c r="DA164" s="53"/>
    </row>
    <row r="165" spans="5:105" ht="12.75"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53"/>
      <c r="CW165" s="53"/>
      <c r="CX165" s="53"/>
      <c r="CY165" s="53"/>
      <c r="CZ165" s="53"/>
      <c r="DA165" s="53"/>
    </row>
    <row r="166" spans="5:105" ht="12.75"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53"/>
      <c r="CW166" s="53"/>
      <c r="CX166" s="53"/>
      <c r="CY166" s="53"/>
      <c r="CZ166" s="53"/>
      <c r="DA166" s="53"/>
    </row>
    <row r="167" spans="5:105" ht="12.75"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53"/>
      <c r="CW167" s="53"/>
      <c r="CX167" s="53"/>
      <c r="CY167" s="53"/>
      <c r="CZ167" s="53"/>
      <c r="DA167" s="53"/>
    </row>
    <row r="168" spans="5:105" ht="12.75"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53"/>
      <c r="CW168" s="53"/>
      <c r="CX168" s="53"/>
      <c r="CY168" s="53"/>
      <c r="CZ168" s="53"/>
      <c r="DA168" s="53"/>
    </row>
    <row r="169" spans="5:105" ht="12.75"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53"/>
      <c r="CW169" s="53"/>
      <c r="CX169" s="53"/>
      <c r="CY169" s="53"/>
      <c r="CZ169" s="53"/>
      <c r="DA169" s="53"/>
    </row>
    <row r="170" spans="5:105" ht="12.75"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53"/>
      <c r="CW170" s="53"/>
      <c r="CX170" s="53"/>
      <c r="CY170" s="53"/>
      <c r="CZ170" s="53"/>
      <c r="DA170" s="53"/>
    </row>
    <row r="171" spans="5:105" ht="12.75"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53"/>
      <c r="CW171" s="53"/>
      <c r="CX171" s="53"/>
      <c r="CY171" s="53"/>
      <c r="CZ171" s="53"/>
      <c r="DA171" s="53"/>
    </row>
    <row r="172" spans="5:105" ht="12.75"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53"/>
      <c r="CW172" s="53"/>
      <c r="CX172" s="53"/>
      <c r="CY172" s="53"/>
      <c r="CZ172" s="53"/>
      <c r="DA172" s="53"/>
    </row>
    <row r="173" spans="5:105" ht="12.75"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53"/>
      <c r="CW173" s="53"/>
      <c r="CX173" s="53"/>
      <c r="CY173" s="53"/>
      <c r="CZ173" s="53"/>
      <c r="DA173" s="53"/>
    </row>
    <row r="174" spans="5:105" ht="12.75"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53"/>
      <c r="CW174" s="53"/>
      <c r="CX174" s="53"/>
      <c r="CY174" s="53"/>
      <c r="CZ174" s="53"/>
      <c r="DA174" s="53"/>
    </row>
    <row r="175" spans="5:105" ht="12.75"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53"/>
      <c r="CW175" s="53"/>
      <c r="CX175" s="53"/>
      <c r="CY175" s="53"/>
      <c r="CZ175" s="53"/>
      <c r="DA175" s="53"/>
    </row>
    <row r="176" spans="5:105" ht="12.75"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53"/>
      <c r="CW176" s="53"/>
      <c r="CX176" s="53"/>
      <c r="CY176" s="53"/>
      <c r="CZ176" s="53"/>
      <c r="DA176" s="53"/>
    </row>
    <row r="177" spans="5:105" ht="12.75"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53"/>
      <c r="CW177" s="53"/>
      <c r="CX177" s="53"/>
      <c r="CY177" s="53"/>
      <c r="CZ177" s="53"/>
      <c r="DA177" s="53"/>
    </row>
    <row r="178" spans="5:105" ht="12.75"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53"/>
      <c r="CW178" s="53"/>
      <c r="CX178" s="53"/>
      <c r="CY178" s="53"/>
      <c r="CZ178" s="53"/>
      <c r="DA178" s="53"/>
    </row>
    <row r="179" spans="5:105" ht="12.75"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53"/>
      <c r="CW179" s="53"/>
      <c r="CX179" s="53"/>
      <c r="CY179" s="53"/>
      <c r="CZ179" s="53"/>
      <c r="DA179" s="53"/>
    </row>
    <row r="180" spans="5:105" ht="12.75"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53"/>
      <c r="CW180" s="53"/>
      <c r="CX180" s="53"/>
      <c r="CY180" s="53"/>
      <c r="CZ180" s="53"/>
      <c r="DA180" s="53"/>
    </row>
    <row r="181" spans="5:105" ht="12.75"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53"/>
      <c r="CW181" s="53"/>
      <c r="CX181" s="53"/>
      <c r="CY181" s="53"/>
      <c r="CZ181" s="53"/>
      <c r="DA181" s="53"/>
    </row>
    <row r="182" spans="5:105" ht="12.75"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53"/>
      <c r="CW182" s="53"/>
      <c r="CX182" s="53"/>
      <c r="CY182" s="53"/>
      <c r="CZ182" s="53"/>
      <c r="DA182" s="53"/>
    </row>
    <row r="183" spans="5:105" ht="12.75"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53"/>
      <c r="CW183" s="53"/>
      <c r="CX183" s="53"/>
      <c r="CY183" s="53"/>
      <c r="CZ183" s="53"/>
      <c r="DA183" s="53"/>
    </row>
    <row r="184" spans="5:105" ht="12.75"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53"/>
      <c r="CW184" s="53"/>
      <c r="CX184" s="53"/>
      <c r="CY184" s="53"/>
      <c r="CZ184" s="53"/>
      <c r="DA184" s="53"/>
    </row>
    <row r="185" spans="5:105" ht="12.75"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53"/>
      <c r="CW185" s="53"/>
      <c r="CX185" s="53"/>
      <c r="CY185" s="53"/>
      <c r="CZ185" s="53"/>
      <c r="DA185" s="53"/>
    </row>
    <row r="186" spans="5:105" ht="12.75"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53"/>
      <c r="CW186" s="53"/>
      <c r="CX186" s="53"/>
      <c r="CY186" s="53"/>
      <c r="CZ186" s="53"/>
      <c r="DA186" s="53"/>
    </row>
    <row r="187" spans="5:105" ht="12.75"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53"/>
      <c r="CW187" s="53"/>
      <c r="CX187" s="53"/>
      <c r="CY187" s="53"/>
      <c r="CZ187" s="53"/>
      <c r="DA187" s="53"/>
    </row>
    <row r="188" spans="5:105" ht="12.75"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53"/>
      <c r="CW188" s="53"/>
      <c r="CX188" s="53"/>
      <c r="CY188" s="53"/>
      <c r="CZ188" s="53"/>
      <c r="DA188" s="53"/>
    </row>
    <row r="189" spans="5:105" ht="12.75"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53"/>
      <c r="CW189" s="53"/>
      <c r="CX189" s="53"/>
      <c r="CY189" s="53"/>
      <c r="CZ189" s="53"/>
      <c r="DA189" s="53"/>
    </row>
    <row r="190" spans="5:105" ht="12.75"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53"/>
      <c r="CW190" s="53"/>
      <c r="CX190" s="53"/>
      <c r="CY190" s="53"/>
      <c r="CZ190" s="53"/>
      <c r="DA190" s="53"/>
    </row>
    <row r="191" spans="5:105" ht="12.75"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53"/>
      <c r="CW191" s="53"/>
      <c r="CX191" s="53"/>
      <c r="CY191" s="53"/>
      <c r="CZ191" s="53"/>
      <c r="DA191" s="53"/>
    </row>
    <row r="192" spans="5:105" ht="12.75"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53"/>
      <c r="CW192" s="53"/>
      <c r="CX192" s="53"/>
      <c r="CY192" s="53"/>
      <c r="CZ192" s="53"/>
      <c r="DA192" s="53"/>
    </row>
    <row r="193" spans="5:105" ht="12.75"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53"/>
      <c r="CW193" s="53"/>
      <c r="CX193" s="53"/>
      <c r="CY193" s="53"/>
      <c r="CZ193" s="53"/>
      <c r="DA193" s="53"/>
    </row>
    <row r="194" spans="5:105" ht="12.75"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53"/>
      <c r="CW194" s="53"/>
      <c r="CX194" s="53"/>
      <c r="CY194" s="53"/>
      <c r="CZ194" s="53"/>
      <c r="DA194" s="53"/>
    </row>
    <row r="195" spans="5:105" ht="12.75"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53"/>
      <c r="CW195" s="53"/>
      <c r="CX195" s="53"/>
      <c r="CY195" s="53"/>
      <c r="CZ195" s="53"/>
      <c r="DA195" s="53"/>
    </row>
    <row r="196" spans="5:105" ht="12.75"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53"/>
      <c r="CW196" s="53"/>
      <c r="CX196" s="53"/>
      <c r="CY196" s="53"/>
      <c r="CZ196" s="53"/>
      <c r="DA196" s="53"/>
    </row>
    <row r="197" spans="5:105" ht="12.75"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53"/>
      <c r="CW197" s="53"/>
      <c r="CX197" s="53"/>
      <c r="CY197" s="53"/>
      <c r="CZ197" s="53"/>
      <c r="DA197" s="53"/>
    </row>
    <row r="198" spans="5:105" ht="12.75"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53"/>
      <c r="CW198" s="53"/>
      <c r="CX198" s="53"/>
      <c r="CY198" s="53"/>
      <c r="CZ198" s="53"/>
      <c r="DA198" s="53"/>
    </row>
    <row r="199" spans="5:105" ht="12.75"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53"/>
      <c r="CW199" s="53"/>
      <c r="CX199" s="53"/>
      <c r="CY199" s="53"/>
      <c r="CZ199" s="53"/>
      <c r="DA199" s="53"/>
    </row>
    <row r="200" spans="5:105" ht="12.75"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53"/>
      <c r="CW200" s="53"/>
      <c r="CX200" s="53"/>
      <c r="CY200" s="53"/>
      <c r="CZ200" s="53"/>
      <c r="DA200" s="53"/>
    </row>
    <row r="201" spans="5:105" ht="12.75"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53"/>
      <c r="CW201" s="53"/>
      <c r="CX201" s="53"/>
      <c r="CY201" s="53"/>
      <c r="CZ201" s="53"/>
      <c r="DA201" s="53"/>
    </row>
    <row r="202" spans="5:105" ht="12.75"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53"/>
      <c r="CW202" s="53"/>
      <c r="CX202" s="53"/>
      <c r="CY202" s="53"/>
      <c r="CZ202" s="53"/>
      <c r="DA202" s="53"/>
    </row>
    <row r="203" spans="5:105" ht="12.75"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53"/>
      <c r="CW203" s="53"/>
      <c r="CX203" s="53"/>
      <c r="CY203" s="53"/>
      <c r="CZ203" s="53"/>
      <c r="DA203" s="53"/>
    </row>
    <row r="204" spans="5:105" ht="12.75"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53"/>
      <c r="CW204" s="53"/>
      <c r="CX204" s="53"/>
      <c r="CY204" s="53"/>
      <c r="CZ204" s="53"/>
      <c r="DA204" s="53"/>
    </row>
    <row r="205" spans="5:105" ht="12.75"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53"/>
      <c r="CW205" s="53"/>
      <c r="CX205" s="53"/>
      <c r="CY205" s="53"/>
      <c r="CZ205" s="53"/>
      <c r="DA205" s="53"/>
    </row>
    <row r="206" spans="5:105" ht="12.75"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53"/>
      <c r="CW206" s="53"/>
      <c r="CX206" s="53"/>
      <c r="CY206" s="53"/>
      <c r="CZ206" s="53"/>
      <c r="DA206" s="53"/>
    </row>
    <row r="207" spans="5:105" ht="12.75"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53"/>
      <c r="CW207" s="53"/>
      <c r="CX207" s="53"/>
      <c r="CY207" s="53"/>
      <c r="CZ207" s="53"/>
      <c r="DA207" s="53"/>
    </row>
    <row r="208" spans="5:105" ht="12.75"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53"/>
      <c r="CW208" s="53"/>
      <c r="CX208" s="53"/>
      <c r="CY208" s="53"/>
      <c r="CZ208" s="53"/>
      <c r="DA208" s="53"/>
    </row>
    <row r="209" spans="5:105" ht="12.75"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53"/>
      <c r="CW209" s="53"/>
      <c r="CX209" s="53"/>
      <c r="CY209" s="53"/>
      <c r="CZ209" s="53"/>
      <c r="DA209" s="53"/>
    </row>
    <row r="210" spans="5:105" ht="12.75"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53"/>
      <c r="CW210" s="53"/>
      <c r="CX210" s="53"/>
      <c r="CY210" s="53"/>
      <c r="CZ210" s="53"/>
      <c r="DA210" s="53"/>
    </row>
    <row r="211" spans="5:105" ht="12.75"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53"/>
      <c r="CW211" s="53"/>
      <c r="CX211" s="53"/>
      <c r="CY211" s="53"/>
      <c r="CZ211" s="53"/>
      <c r="DA211" s="53"/>
    </row>
    <row r="212" spans="5:105" ht="12.75"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53"/>
      <c r="CW212" s="53"/>
      <c r="CX212" s="53"/>
      <c r="CY212" s="53"/>
      <c r="CZ212" s="53"/>
      <c r="DA212" s="53"/>
    </row>
    <row r="213" spans="5:105" ht="12.75"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53"/>
      <c r="CW213" s="53"/>
      <c r="CX213" s="53"/>
      <c r="CY213" s="53"/>
      <c r="CZ213" s="53"/>
      <c r="DA213" s="53"/>
    </row>
    <row r="214" spans="5:105" ht="12.75"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53"/>
      <c r="CW214" s="53"/>
      <c r="CX214" s="53"/>
      <c r="CY214" s="53"/>
      <c r="CZ214" s="53"/>
      <c r="DA214" s="53"/>
    </row>
    <row r="215" spans="5:105" ht="12.75"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53"/>
      <c r="CW215" s="53"/>
      <c r="CX215" s="53"/>
      <c r="CY215" s="53"/>
      <c r="CZ215" s="53"/>
      <c r="DA215" s="53"/>
    </row>
    <row r="216" spans="5:105" ht="12.75"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53"/>
      <c r="CW216" s="53"/>
      <c r="CX216" s="53"/>
      <c r="CY216" s="53"/>
      <c r="CZ216" s="53"/>
      <c r="DA216" s="53"/>
    </row>
    <row r="217" spans="5:105" ht="12.75"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53"/>
      <c r="CW217" s="53"/>
      <c r="CX217" s="53"/>
      <c r="CY217" s="53"/>
      <c r="CZ217" s="53"/>
      <c r="DA217" s="53"/>
    </row>
    <row r="218" spans="5:105" ht="12.75"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53"/>
      <c r="CW218" s="53"/>
      <c r="CX218" s="53"/>
      <c r="CY218" s="53"/>
      <c r="CZ218" s="53"/>
      <c r="DA218" s="53"/>
    </row>
    <row r="219" spans="5:105" ht="12.75"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53"/>
      <c r="CW219" s="53"/>
      <c r="CX219" s="53"/>
      <c r="CY219" s="53"/>
      <c r="CZ219" s="53"/>
      <c r="DA219" s="53"/>
    </row>
    <row r="220" spans="5:105" ht="12.75"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53"/>
      <c r="CW220" s="53"/>
      <c r="CX220" s="53"/>
      <c r="CY220" s="53"/>
      <c r="CZ220" s="53"/>
      <c r="DA220" s="53"/>
    </row>
    <row r="221" spans="5:105" ht="12.75"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53"/>
      <c r="CW221" s="53"/>
      <c r="CX221" s="53"/>
      <c r="CY221" s="53"/>
      <c r="CZ221" s="53"/>
      <c r="DA221" s="53"/>
    </row>
    <row r="222" spans="5:105" ht="12.75"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53"/>
      <c r="CW222" s="53"/>
      <c r="CX222" s="53"/>
      <c r="CY222" s="53"/>
      <c r="CZ222" s="53"/>
      <c r="DA222" s="53"/>
    </row>
    <row r="223" spans="5:105" ht="12.75"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53"/>
      <c r="CW223" s="53"/>
      <c r="CX223" s="53"/>
      <c r="CY223" s="53"/>
      <c r="CZ223" s="53"/>
      <c r="DA223" s="53"/>
    </row>
    <row r="224" spans="5:105" ht="12.75"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53"/>
      <c r="CW224" s="53"/>
      <c r="CX224" s="53"/>
      <c r="CY224" s="53"/>
      <c r="CZ224" s="53"/>
      <c r="DA224" s="53"/>
    </row>
    <row r="225" spans="5:105" ht="12.75"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53"/>
      <c r="CW225" s="53"/>
      <c r="CX225" s="53"/>
      <c r="CY225" s="53"/>
      <c r="CZ225" s="53"/>
      <c r="DA225" s="53"/>
    </row>
    <row r="226" spans="5:105" ht="12.75"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53"/>
      <c r="CW226" s="53"/>
      <c r="CX226" s="53"/>
      <c r="CY226" s="53"/>
      <c r="CZ226" s="53"/>
      <c r="DA226" s="53"/>
    </row>
    <row r="227" spans="5:105" ht="12.75"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53"/>
      <c r="CW227" s="53"/>
      <c r="CX227" s="53"/>
      <c r="CY227" s="53"/>
      <c r="CZ227" s="53"/>
      <c r="DA227" s="53"/>
    </row>
    <row r="228" spans="5:105" ht="12.75"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53"/>
      <c r="CW228" s="53"/>
      <c r="CX228" s="53"/>
      <c r="CY228" s="53"/>
      <c r="CZ228" s="53"/>
      <c r="DA228" s="53"/>
    </row>
    <row r="229" spans="5:105" ht="12.75"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53"/>
      <c r="CW229" s="53"/>
      <c r="CX229" s="53"/>
      <c r="CY229" s="53"/>
      <c r="CZ229" s="53"/>
      <c r="DA229" s="53"/>
    </row>
    <row r="230" spans="5:105" ht="12.75"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53"/>
      <c r="CW230" s="53"/>
      <c r="CX230" s="53"/>
      <c r="CY230" s="53"/>
      <c r="CZ230" s="53"/>
      <c r="DA230" s="53"/>
    </row>
    <row r="231" spans="5:105" ht="12.75"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53"/>
      <c r="CW231" s="53"/>
      <c r="CX231" s="53"/>
      <c r="CY231" s="53"/>
      <c r="CZ231" s="53"/>
      <c r="DA231" s="53"/>
    </row>
    <row r="232" spans="5:105" ht="12.75"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53"/>
      <c r="CW232" s="53"/>
      <c r="CX232" s="53"/>
      <c r="CY232" s="53"/>
      <c r="CZ232" s="53"/>
      <c r="DA232" s="53"/>
    </row>
    <row r="233" spans="5:105" ht="12.75"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53"/>
      <c r="CW233" s="53"/>
      <c r="CX233" s="53"/>
      <c r="CY233" s="53"/>
      <c r="CZ233" s="53"/>
      <c r="DA233" s="53"/>
    </row>
    <row r="234" spans="5:105" ht="12.75"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53"/>
      <c r="CW234" s="53"/>
      <c r="CX234" s="53"/>
      <c r="CY234" s="53"/>
      <c r="CZ234" s="53"/>
      <c r="DA234" s="53"/>
    </row>
    <row r="235" spans="5:105" ht="12.75"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53"/>
      <c r="CW235" s="53"/>
      <c r="CX235" s="53"/>
      <c r="CY235" s="53"/>
      <c r="CZ235" s="53"/>
      <c r="DA235" s="53"/>
    </row>
    <row r="236" spans="5:105" ht="12.75"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53"/>
      <c r="CW236" s="53"/>
      <c r="CX236" s="53"/>
      <c r="CY236" s="53"/>
      <c r="CZ236" s="53"/>
      <c r="DA236" s="53"/>
    </row>
    <row r="237" spans="5:105" ht="12.75"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53"/>
      <c r="CW237" s="53"/>
      <c r="CX237" s="53"/>
      <c r="CY237" s="53"/>
      <c r="CZ237" s="53"/>
      <c r="DA237" s="53"/>
    </row>
    <row r="238" spans="5:105" ht="12.75"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53"/>
      <c r="CW238" s="53"/>
      <c r="CX238" s="53"/>
      <c r="CY238" s="53"/>
      <c r="CZ238" s="53"/>
      <c r="DA238" s="53"/>
    </row>
    <row r="239" spans="5:105" ht="12.75"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53"/>
      <c r="CW239" s="53"/>
      <c r="CX239" s="53"/>
      <c r="CY239" s="53"/>
      <c r="CZ239" s="53"/>
      <c r="DA239" s="53"/>
    </row>
    <row r="240" spans="5:105" ht="12.75"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53"/>
      <c r="CW240" s="53"/>
      <c r="CX240" s="53"/>
      <c r="CY240" s="53"/>
      <c r="CZ240" s="53"/>
      <c r="DA240" s="53"/>
    </row>
    <row r="241" spans="5:105" ht="12.75"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53"/>
      <c r="CW241" s="53"/>
      <c r="CX241" s="53"/>
      <c r="CY241" s="53"/>
      <c r="CZ241" s="53"/>
      <c r="DA241" s="53"/>
    </row>
    <row r="242" spans="5:105" ht="12.75"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53"/>
      <c r="CW242" s="53"/>
      <c r="CX242" s="53"/>
      <c r="CY242" s="53"/>
      <c r="CZ242" s="53"/>
      <c r="DA242" s="53"/>
    </row>
    <row r="243" spans="5:105" ht="12.75"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53"/>
      <c r="CW243" s="53"/>
      <c r="CX243" s="53"/>
      <c r="CY243" s="53"/>
      <c r="CZ243" s="53"/>
      <c r="DA243" s="53"/>
    </row>
    <row r="244" spans="5:105" ht="12.75"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53"/>
      <c r="CW244" s="53"/>
      <c r="CX244" s="53"/>
      <c r="CY244" s="53"/>
      <c r="CZ244" s="53"/>
      <c r="DA244" s="53"/>
    </row>
    <row r="245" spans="5:105" ht="12.75"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53"/>
      <c r="CW245" s="53"/>
      <c r="CX245" s="53"/>
      <c r="CY245" s="53"/>
      <c r="CZ245" s="53"/>
      <c r="DA245" s="53"/>
    </row>
    <row r="246" spans="5:105" ht="12.75"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53"/>
      <c r="CW246" s="53"/>
      <c r="CX246" s="53"/>
      <c r="CY246" s="53"/>
      <c r="CZ246" s="53"/>
      <c r="DA246" s="53"/>
    </row>
    <row r="247" spans="5:105" ht="12.75"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53"/>
      <c r="CW247" s="53"/>
      <c r="CX247" s="53"/>
      <c r="CY247" s="53"/>
      <c r="CZ247" s="53"/>
      <c r="DA247" s="53"/>
    </row>
    <row r="248" spans="5:105" ht="12.75"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53"/>
      <c r="CW248" s="53"/>
      <c r="CX248" s="53"/>
      <c r="CY248" s="53"/>
      <c r="CZ248" s="53"/>
      <c r="DA248" s="53"/>
    </row>
    <row r="249" spans="5:105" ht="12.75"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53"/>
      <c r="CW249" s="53"/>
      <c r="CX249" s="53"/>
      <c r="CY249" s="53"/>
      <c r="CZ249" s="53"/>
      <c r="DA249" s="53"/>
    </row>
  </sheetData>
  <sheetProtection/>
  <mergeCells count="62">
    <mergeCell ref="A1:Q1"/>
    <mergeCell ref="R1:AA2"/>
    <mergeCell ref="A4:A8"/>
    <mergeCell ref="B4:B8"/>
    <mergeCell ref="C4:CT4"/>
    <mergeCell ref="CU4:CU8"/>
    <mergeCell ref="CP6:CS6"/>
    <mergeCell ref="AU7:AV7"/>
    <mergeCell ref="AY7:AZ7"/>
    <mergeCell ref="BA7:BB7"/>
    <mergeCell ref="CV4:CV8"/>
    <mergeCell ref="C5:CO5"/>
    <mergeCell ref="CP5:CT5"/>
    <mergeCell ref="C6:W6"/>
    <mergeCell ref="X6:AT6"/>
    <mergeCell ref="AU6:BG6"/>
    <mergeCell ref="BH6:BV6"/>
    <mergeCell ref="BW6:CE6"/>
    <mergeCell ref="CF6:CN6"/>
    <mergeCell ref="CO6:CO8"/>
    <mergeCell ref="CT6:CT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W7"/>
    <mergeCell ref="X7:Y7"/>
    <mergeCell ref="Z7:AA7"/>
    <mergeCell ref="AB7:AC7"/>
    <mergeCell ref="AD7:AE7"/>
    <mergeCell ref="AF7:AG7"/>
    <mergeCell ref="BR7:BS7"/>
    <mergeCell ref="BT7:BV7"/>
    <mergeCell ref="BC7:BD7"/>
    <mergeCell ref="AH7:AI7"/>
    <mergeCell ref="AJ7:AK7"/>
    <mergeCell ref="AL7:AM7"/>
    <mergeCell ref="AN7:AO7"/>
    <mergeCell ref="AP7:AQ7"/>
    <mergeCell ref="AR7:AT7"/>
    <mergeCell ref="AW7:AX7"/>
    <mergeCell ref="BE7:BG7"/>
    <mergeCell ref="BH7:BI7"/>
    <mergeCell ref="BJ7:BK7"/>
    <mergeCell ref="BL7:BM7"/>
    <mergeCell ref="BN7:BO7"/>
    <mergeCell ref="BP7:BQ7"/>
    <mergeCell ref="BW7:BX7"/>
    <mergeCell ref="CR7:CS7"/>
    <mergeCell ref="CC7:CE7"/>
    <mergeCell ref="CF7:CG7"/>
    <mergeCell ref="CH7:CI7"/>
    <mergeCell ref="CJ7:CK7"/>
    <mergeCell ref="CL7:CN7"/>
    <mergeCell ref="CP7:CQ7"/>
    <mergeCell ref="BY7:BZ7"/>
    <mergeCell ref="CA7:CB7"/>
  </mergeCells>
  <printOptions/>
  <pageMargins left="0.2362204724409449" right="0.2362204724409449" top="0.2755905511811024" bottom="0.2755905511811024" header="0" footer="0"/>
  <pageSetup fitToWidth="5" horizontalDpi="600" verticalDpi="600" orientation="landscape" paperSize="9" scale="63" r:id="rId1"/>
  <colBreaks count="2" manualBreakCount="2">
    <brk id="27" max="47" man="1"/>
    <brk id="80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"/>
  <sheetViews>
    <sheetView view="pageBreakPreview" zoomScale="120" zoomScaleSheetLayoutView="120" zoomScalePageLayoutView="0" workbookViewId="0" topLeftCell="A4">
      <selection activeCell="B7" sqref="B7:AI12"/>
    </sheetView>
  </sheetViews>
  <sheetFormatPr defaultColWidth="9.140625" defaultRowHeight="15"/>
  <cols>
    <col min="1" max="1" width="4.7109375" style="1" customWidth="1"/>
    <col min="2" max="2" width="26.00390625" style="1" customWidth="1"/>
    <col min="3" max="18" width="8.8515625" style="12" customWidth="1"/>
    <col min="19" max="19" width="7.140625" style="12" customWidth="1"/>
    <col min="20" max="27" width="8.28125" style="12" customWidth="1"/>
    <col min="28" max="33" width="7.140625" style="12" customWidth="1"/>
    <col min="34" max="34" width="17.28125" style="12" customWidth="1"/>
    <col min="35" max="35" width="13.00390625" style="1" customWidth="1"/>
    <col min="36" max="38" width="7.28125" style="1" customWidth="1"/>
    <col min="39" max="39" width="8.28125" style="1" customWidth="1"/>
    <col min="40" max="40" width="9.00390625" style="1" customWidth="1"/>
    <col min="41" max="42" width="7.28125" style="1" customWidth="1"/>
    <col min="43" max="16384" width="9.140625" style="1" customWidth="1"/>
  </cols>
  <sheetData>
    <row r="1" spans="1:42" s="8" customFormat="1" ht="22.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 t="s">
        <v>115</v>
      </c>
      <c r="M1" s="144"/>
      <c r="N1" s="144"/>
      <c r="O1" s="144"/>
      <c r="P1" s="144"/>
      <c r="Q1" s="144"/>
      <c r="R1" s="144"/>
      <c r="S1" s="144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9"/>
      <c r="AJ1" s="19"/>
      <c r="AK1" s="19"/>
      <c r="AL1" s="19"/>
      <c r="AM1" s="19"/>
      <c r="AN1" s="19"/>
      <c r="AO1" s="19"/>
      <c r="AP1" s="19"/>
    </row>
    <row r="2" spans="3:34" s="8" customFormat="1" ht="15.75" customHeight="1" thickBot="1">
      <c r="C2" s="8" t="s">
        <v>4</v>
      </c>
      <c r="D2" s="11"/>
      <c r="E2" s="11"/>
      <c r="F2" s="11"/>
      <c r="G2" s="11"/>
      <c r="H2" s="9" t="s">
        <v>6</v>
      </c>
      <c r="I2" s="13"/>
      <c r="J2" s="13"/>
      <c r="K2" s="13"/>
      <c r="L2" s="144"/>
      <c r="M2" s="144"/>
      <c r="N2" s="144"/>
      <c r="O2" s="144"/>
      <c r="P2" s="144"/>
      <c r="Q2" s="144"/>
      <c r="R2" s="144"/>
      <c r="S2" s="144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42" s="3" customFormat="1" ht="39.75" customHeight="1">
      <c r="A4" s="131"/>
      <c r="B4" s="132" t="s">
        <v>1</v>
      </c>
      <c r="C4" s="125" t="s">
        <v>94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7" t="s">
        <v>95</v>
      </c>
      <c r="U4" s="127"/>
      <c r="V4" s="127"/>
      <c r="W4" s="127"/>
      <c r="X4" s="127"/>
      <c r="Y4" s="127"/>
      <c r="Z4" s="127"/>
      <c r="AA4" s="127"/>
      <c r="AB4" s="127"/>
      <c r="AC4" s="128" t="s">
        <v>97</v>
      </c>
      <c r="AD4" s="128"/>
      <c r="AE4" s="128"/>
      <c r="AF4" s="128"/>
      <c r="AG4" s="128"/>
      <c r="AH4" s="127" t="s">
        <v>42</v>
      </c>
      <c r="AI4" s="126" t="s">
        <v>63</v>
      </c>
      <c r="AJ4" s="18"/>
      <c r="AK4" s="18"/>
      <c r="AL4" s="18"/>
      <c r="AM4" s="18"/>
      <c r="AN4" s="18"/>
      <c r="AO4" s="18"/>
      <c r="AP4" s="18"/>
    </row>
    <row r="5" spans="1:42" s="3" customFormat="1" ht="165" customHeight="1">
      <c r="A5" s="131"/>
      <c r="B5" s="132"/>
      <c r="C5" s="141" t="s">
        <v>104</v>
      </c>
      <c r="D5" s="142"/>
      <c r="E5" s="141" t="s">
        <v>103</v>
      </c>
      <c r="F5" s="142"/>
      <c r="G5" s="141" t="s">
        <v>102</v>
      </c>
      <c r="H5" s="142"/>
      <c r="I5" s="141" t="s">
        <v>101</v>
      </c>
      <c r="J5" s="142"/>
      <c r="K5" s="141" t="s">
        <v>100</v>
      </c>
      <c r="L5" s="142"/>
      <c r="M5" s="139" t="s">
        <v>99</v>
      </c>
      <c r="N5" s="140"/>
      <c r="O5" s="139" t="s">
        <v>98</v>
      </c>
      <c r="P5" s="140"/>
      <c r="Q5" s="121" t="s">
        <v>96</v>
      </c>
      <c r="R5" s="121"/>
      <c r="S5" s="121"/>
      <c r="T5" s="139" t="s">
        <v>105</v>
      </c>
      <c r="U5" s="140"/>
      <c r="V5" s="139" t="s">
        <v>106</v>
      </c>
      <c r="W5" s="140"/>
      <c r="X5" s="139" t="s">
        <v>107</v>
      </c>
      <c r="Y5" s="140"/>
      <c r="Z5" s="121" t="s">
        <v>108</v>
      </c>
      <c r="AA5" s="121"/>
      <c r="AB5" s="121"/>
      <c r="AC5" s="139" t="s">
        <v>109</v>
      </c>
      <c r="AD5" s="140"/>
      <c r="AE5" s="121" t="s">
        <v>110</v>
      </c>
      <c r="AF5" s="121"/>
      <c r="AG5" s="121"/>
      <c r="AH5" s="127"/>
      <c r="AI5" s="126"/>
      <c r="AJ5" s="16"/>
      <c r="AK5" s="16"/>
      <c r="AL5" s="16"/>
      <c r="AM5" s="16"/>
      <c r="AN5" s="16"/>
      <c r="AO5" s="16"/>
      <c r="AP5" s="16"/>
    </row>
    <row r="6" spans="1:35" s="5" customFormat="1" ht="37.5" customHeight="1">
      <c r="A6" s="131"/>
      <c r="B6" s="132"/>
      <c r="C6" s="10" t="s">
        <v>2</v>
      </c>
      <c r="D6" s="10" t="s">
        <v>3</v>
      </c>
      <c r="E6" s="10" t="s">
        <v>2</v>
      </c>
      <c r="F6" s="10" t="s">
        <v>3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4" t="s">
        <v>3</v>
      </c>
      <c r="M6" s="4" t="s">
        <v>2</v>
      </c>
      <c r="N6" s="4" t="s">
        <v>3</v>
      </c>
      <c r="O6" s="4" t="s">
        <v>2</v>
      </c>
      <c r="P6" s="4" t="s">
        <v>3</v>
      </c>
      <c r="Q6" s="4" t="s">
        <v>2</v>
      </c>
      <c r="R6" s="4" t="s">
        <v>3</v>
      </c>
      <c r="S6" s="4" t="s">
        <v>31</v>
      </c>
      <c r="T6" s="4" t="s">
        <v>2</v>
      </c>
      <c r="U6" s="4" t="s">
        <v>3</v>
      </c>
      <c r="V6" s="4" t="s">
        <v>2</v>
      </c>
      <c r="W6" s="4" t="s">
        <v>3</v>
      </c>
      <c r="X6" s="4" t="s">
        <v>2</v>
      </c>
      <c r="Y6" s="4" t="s">
        <v>3</v>
      </c>
      <c r="Z6" s="4" t="s">
        <v>2</v>
      </c>
      <c r="AA6" s="4" t="s">
        <v>3</v>
      </c>
      <c r="AB6" s="4" t="s">
        <v>31</v>
      </c>
      <c r="AC6" s="4" t="s">
        <v>2</v>
      </c>
      <c r="AD6" s="4" t="s">
        <v>3</v>
      </c>
      <c r="AE6" s="4" t="s">
        <v>2</v>
      </c>
      <c r="AF6" s="4" t="s">
        <v>3</v>
      </c>
      <c r="AG6" s="4" t="s">
        <v>31</v>
      </c>
      <c r="AH6" s="127"/>
      <c r="AI6" s="126"/>
    </row>
    <row r="7" spans="1:35" ht="15" customHeight="1">
      <c r="A7" s="27">
        <v>1</v>
      </c>
      <c r="B7" s="72" t="s">
        <v>68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>
        <v>18768</v>
      </c>
      <c r="P7" s="73">
        <v>18768</v>
      </c>
      <c r="Q7" s="74">
        <f aca="true" t="shared" si="0" ref="Q7:R12">C7+E7+G7+I7+K7+M7+O7</f>
        <v>18768</v>
      </c>
      <c r="R7" s="74">
        <f t="shared" si="0"/>
        <v>18768</v>
      </c>
      <c r="S7" s="75">
        <f>IF(Q7=0,"",ROUND(R7/Q7%,1))</f>
        <v>100</v>
      </c>
      <c r="T7" s="73">
        <v>146188</v>
      </c>
      <c r="U7" s="73">
        <v>146188</v>
      </c>
      <c r="V7" s="73">
        <v>4140</v>
      </c>
      <c r="W7" s="73">
        <v>4140</v>
      </c>
      <c r="X7" s="73">
        <v>38088</v>
      </c>
      <c r="Y7" s="73">
        <v>38088</v>
      </c>
      <c r="Z7" s="73">
        <f>T7+V7+X7</f>
        <v>188416</v>
      </c>
      <c r="AA7" s="73">
        <f>U7+W7+Y7</f>
        <v>188416</v>
      </c>
      <c r="AB7" s="75">
        <f>IF(Z7=0,"",ROUND(AA7/Z7%,1))</f>
        <v>100</v>
      </c>
      <c r="AC7" s="71">
        <v>40</v>
      </c>
      <c r="AD7" s="71">
        <v>40</v>
      </c>
      <c r="AE7" s="73">
        <f aca="true" t="shared" si="1" ref="AE7:AF13">AC7</f>
        <v>40</v>
      </c>
      <c r="AF7" s="73">
        <f t="shared" si="1"/>
        <v>40</v>
      </c>
      <c r="AG7" s="75">
        <f>IF(AE7=0,"",ROUND(AF7/AE7%,1))</f>
        <v>100</v>
      </c>
      <c r="AH7" s="76">
        <f>ROUND(AVERAGE(S7,AB7,AG7),1)</f>
        <v>100</v>
      </c>
      <c r="AI7" s="76">
        <f aca="true" t="shared" si="2" ref="AI7:AI13">AH7-100</f>
        <v>0</v>
      </c>
    </row>
    <row r="8" spans="1:35" ht="15" customHeight="1">
      <c r="A8" s="27">
        <v>2</v>
      </c>
      <c r="B8" s="72" t="s">
        <v>69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>
        <f t="shared" si="0"/>
        <v>0</v>
      </c>
      <c r="R8" s="74">
        <f t="shared" si="0"/>
        <v>0</v>
      </c>
      <c r="S8" s="75">
        <f aca="true" t="shared" si="3" ref="S8:S13">IF(Q8=0,"",ROUND(R8/Q8%,1))</f>
      </c>
      <c r="T8" s="73"/>
      <c r="U8" s="73"/>
      <c r="V8" s="73">
        <v>239936</v>
      </c>
      <c r="W8" s="73">
        <v>239936</v>
      </c>
      <c r="X8" s="73"/>
      <c r="Y8" s="73"/>
      <c r="Z8" s="73">
        <f aca="true" t="shared" si="4" ref="Z8:AA12">T8+V8+X8</f>
        <v>239936</v>
      </c>
      <c r="AA8" s="73">
        <f t="shared" si="4"/>
        <v>239936</v>
      </c>
      <c r="AB8" s="75">
        <f aca="true" t="shared" si="5" ref="AB8:AB13">IF(Z8=0,"",ROUND(AA8/Z8%,1))</f>
        <v>100</v>
      </c>
      <c r="AC8" s="73"/>
      <c r="AD8" s="73"/>
      <c r="AE8" s="73">
        <f t="shared" si="1"/>
        <v>0</v>
      </c>
      <c r="AF8" s="73">
        <f t="shared" si="1"/>
        <v>0</v>
      </c>
      <c r="AG8" s="75">
        <f aca="true" t="shared" si="6" ref="AG8:AG13">IF(AE8=0,"",ROUND(AF8/AE8%,1))</f>
      </c>
      <c r="AH8" s="76">
        <f aca="true" t="shared" si="7" ref="AH8:AH13">ROUND(AVERAGE(S8,AB8,AG8),1)</f>
        <v>100</v>
      </c>
      <c r="AI8" s="76">
        <f t="shared" si="2"/>
        <v>0</v>
      </c>
    </row>
    <row r="9" spans="1:35" ht="15" customHeight="1">
      <c r="A9" s="27">
        <v>3</v>
      </c>
      <c r="B9" s="72" t="s">
        <v>70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>
        <v>82800</v>
      </c>
      <c r="P9" s="73">
        <v>82800</v>
      </c>
      <c r="Q9" s="74">
        <f t="shared" si="0"/>
        <v>82800</v>
      </c>
      <c r="R9" s="74">
        <f t="shared" si="0"/>
        <v>82800</v>
      </c>
      <c r="S9" s="75">
        <f t="shared" si="3"/>
        <v>100</v>
      </c>
      <c r="T9" s="73">
        <v>66276</v>
      </c>
      <c r="U9" s="73">
        <v>66276</v>
      </c>
      <c r="V9" s="73">
        <v>6312</v>
      </c>
      <c r="W9" s="73">
        <v>6312</v>
      </c>
      <c r="X9" s="73"/>
      <c r="Y9" s="73"/>
      <c r="Z9" s="73">
        <f t="shared" si="4"/>
        <v>72588</v>
      </c>
      <c r="AA9" s="73">
        <f t="shared" si="4"/>
        <v>72588</v>
      </c>
      <c r="AB9" s="75">
        <f t="shared" si="5"/>
        <v>100</v>
      </c>
      <c r="AC9" s="73"/>
      <c r="AD9" s="73"/>
      <c r="AE9" s="73">
        <f t="shared" si="1"/>
        <v>0</v>
      </c>
      <c r="AF9" s="73">
        <f t="shared" si="1"/>
        <v>0</v>
      </c>
      <c r="AG9" s="75">
        <f t="shared" si="6"/>
      </c>
      <c r="AH9" s="76">
        <f t="shared" si="7"/>
        <v>100</v>
      </c>
      <c r="AI9" s="76">
        <f t="shared" si="2"/>
        <v>0</v>
      </c>
    </row>
    <row r="10" spans="1:35" ht="15" customHeight="1">
      <c r="A10" s="27">
        <v>4</v>
      </c>
      <c r="B10" s="72" t="s">
        <v>71</v>
      </c>
      <c r="C10" s="73">
        <v>74160</v>
      </c>
      <c r="D10" s="73">
        <v>74160</v>
      </c>
      <c r="E10" s="73">
        <v>4752</v>
      </c>
      <c r="F10" s="73">
        <v>4752</v>
      </c>
      <c r="G10" s="73"/>
      <c r="H10" s="73"/>
      <c r="I10" s="73"/>
      <c r="J10" s="73"/>
      <c r="K10" s="73">
        <v>11880</v>
      </c>
      <c r="L10" s="73">
        <v>11880</v>
      </c>
      <c r="M10" s="73">
        <v>34128</v>
      </c>
      <c r="N10" s="73">
        <v>34128</v>
      </c>
      <c r="O10" s="73"/>
      <c r="P10" s="73"/>
      <c r="Q10" s="74">
        <f t="shared" si="0"/>
        <v>124920</v>
      </c>
      <c r="R10" s="74">
        <f t="shared" si="0"/>
        <v>124920</v>
      </c>
      <c r="S10" s="75">
        <f t="shared" si="3"/>
        <v>100</v>
      </c>
      <c r="T10" s="73"/>
      <c r="U10" s="73"/>
      <c r="V10" s="73"/>
      <c r="W10" s="73"/>
      <c r="X10" s="73"/>
      <c r="Y10" s="73"/>
      <c r="Z10" s="73">
        <f t="shared" si="4"/>
        <v>0</v>
      </c>
      <c r="AA10" s="73">
        <f t="shared" si="4"/>
        <v>0</v>
      </c>
      <c r="AB10" s="75">
        <f t="shared" si="5"/>
      </c>
      <c r="AC10" s="73"/>
      <c r="AD10" s="73"/>
      <c r="AE10" s="73">
        <f t="shared" si="1"/>
        <v>0</v>
      </c>
      <c r="AF10" s="73">
        <f t="shared" si="1"/>
        <v>0</v>
      </c>
      <c r="AG10" s="75">
        <f t="shared" si="6"/>
      </c>
      <c r="AH10" s="76">
        <f t="shared" si="7"/>
        <v>100</v>
      </c>
      <c r="AI10" s="76">
        <f t="shared" si="2"/>
        <v>0</v>
      </c>
    </row>
    <row r="11" spans="1:35" ht="13.5" customHeight="1">
      <c r="A11" s="27">
        <v>5</v>
      </c>
      <c r="B11" s="72" t="s">
        <v>72</v>
      </c>
      <c r="C11" s="73"/>
      <c r="D11" s="73"/>
      <c r="E11" s="73">
        <v>16366</v>
      </c>
      <c r="F11" s="73">
        <v>16366</v>
      </c>
      <c r="G11" s="73">
        <v>5186</v>
      </c>
      <c r="H11" s="73">
        <v>5186</v>
      </c>
      <c r="I11" s="73">
        <v>21667</v>
      </c>
      <c r="J11" s="73">
        <v>21667</v>
      </c>
      <c r="K11" s="73">
        <v>90070</v>
      </c>
      <c r="L11" s="73">
        <v>90070</v>
      </c>
      <c r="M11" s="73"/>
      <c r="N11" s="73"/>
      <c r="O11" s="73"/>
      <c r="P11" s="73"/>
      <c r="Q11" s="74">
        <f t="shared" si="0"/>
        <v>133289</v>
      </c>
      <c r="R11" s="74">
        <f t="shared" si="0"/>
        <v>133289</v>
      </c>
      <c r="S11" s="75">
        <f t="shared" si="3"/>
        <v>100</v>
      </c>
      <c r="T11" s="73"/>
      <c r="U11" s="73"/>
      <c r="V11" s="73"/>
      <c r="W11" s="73"/>
      <c r="X11" s="73"/>
      <c r="Y11" s="73"/>
      <c r="Z11" s="73">
        <f t="shared" si="4"/>
        <v>0</v>
      </c>
      <c r="AA11" s="73">
        <f t="shared" si="4"/>
        <v>0</v>
      </c>
      <c r="AB11" s="75">
        <f t="shared" si="5"/>
      </c>
      <c r="AC11" s="73"/>
      <c r="AD11" s="73"/>
      <c r="AE11" s="73">
        <f t="shared" si="1"/>
        <v>0</v>
      </c>
      <c r="AF11" s="73">
        <f t="shared" si="1"/>
        <v>0</v>
      </c>
      <c r="AG11" s="75">
        <f t="shared" si="6"/>
      </c>
      <c r="AH11" s="76">
        <f t="shared" si="7"/>
        <v>100</v>
      </c>
      <c r="AI11" s="76">
        <f t="shared" si="2"/>
        <v>0</v>
      </c>
    </row>
    <row r="12" spans="1:35" ht="15.75" customHeight="1">
      <c r="A12" s="27">
        <v>6</v>
      </c>
      <c r="B12" s="72" t="s">
        <v>73</v>
      </c>
      <c r="C12" s="77"/>
      <c r="D12" s="77"/>
      <c r="E12" s="77">
        <v>68328</v>
      </c>
      <c r="F12" s="77">
        <v>68328</v>
      </c>
      <c r="G12" s="77">
        <v>63072</v>
      </c>
      <c r="H12" s="77">
        <v>63072</v>
      </c>
      <c r="I12" s="77">
        <v>36288</v>
      </c>
      <c r="J12" s="77">
        <v>36288</v>
      </c>
      <c r="K12" s="77">
        <v>312052</v>
      </c>
      <c r="L12" s="77">
        <v>312052</v>
      </c>
      <c r="M12" s="77">
        <v>17316</v>
      </c>
      <c r="N12" s="77">
        <v>17316</v>
      </c>
      <c r="O12" s="77"/>
      <c r="P12" s="77"/>
      <c r="Q12" s="74">
        <f t="shared" si="0"/>
        <v>497056</v>
      </c>
      <c r="R12" s="74">
        <f t="shared" si="0"/>
        <v>497056</v>
      </c>
      <c r="S12" s="78">
        <f t="shared" si="3"/>
        <v>100</v>
      </c>
      <c r="T12" s="77"/>
      <c r="U12" s="77"/>
      <c r="V12" s="77"/>
      <c r="W12" s="77"/>
      <c r="X12" s="77"/>
      <c r="Y12" s="77"/>
      <c r="Z12" s="73">
        <f t="shared" si="4"/>
        <v>0</v>
      </c>
      <c r="AA12" s="73">
        <f t="shared" si="4"/>
        <v>0</v>
      </c>
      <c r="AB12" s="78">
        <f t="shared" si="5"/>
      </c>
      <c r="AC12" s="77"/>
      <c r="AD12" s="77"/>
      <c r="AE12" s="73">
        <f t="shared" si="1"/>
        <v>0</v>
      </c>
      <c r="AF12" s="73">
        <f t="shared" si="1"/>
        <v>0</v>
      </c>
      <c r="AG12" s="78">
        <f t="shared" si="6"/>
      </c>
      <c r="AH12" s="76">
        <f t="shared" si="7"/>
        <v>100</v>
      </c>
      <c r="AI12" s="76">
        <f t="shared" si="2"/>
        <v>0</v>
      </c>
    </row>
    <row r="13" spans="1:35" ht="20.25" customHeight="1">
      <c r="A13" s="137" t="s">
        <v>5</v>
      </c>
      <c r="B13" s="138"/>
      <c r="C13" s="43">
        <f aca="true" t="shared" si="8" ref="C13:P13">SUM(C7:C12)</f>
        <v>74160</v>
      </c>
      <c r="D13" s="43">
        <f t="shared" si="8"/>
        <v>74160</v>
      </c>
      <c r="E13" s="46">
        <f t="shared" si="8"/>
        <v>89446</v>
      </c>
      <c r="F13" s="46">
        <f t="shared" si="8"/>
        <v>89446</v>
      </c>
      <c r="G13" s="46">
        <f t="shared" si="8"/>
        <v>68258</v>
      </c>
      <c r="H13" s="46">
        <f t="shared" si="8"/>
        <v>68258</v>
      </c>
      <c r="I13" s="46">
        <f t="shared" si="8"/>
        <v>57955</v>
      </c>
      <c r="J13" s="46">
        <f t="shared" si="8"/>
        <v>57955</v>
      </c>
      <c r="K13" s="46">
        <f t="shared" si="8"/>
        <v>414002</v>
      </c>
      <c r="L13" s="46">
        <f t="shared" si="8"/>
        <v>414002</v>
      </c>
      <c r="M13" s="46">
        <f t="shared" si="8"/>
        <v>51444</v>
      </c>
      <c r="N13" s="46">
        <f t="shared" si="8"/>
        <v>51444</v>
      </c>
      <c r="O13" s="46">
        <f t="shared" si="8"/>
        <v>101568</v>
      </c>
      <c r="P13" s="46">
        <f t="shared" si="8"/>
        <v>101568</v>
      </c>
      <c r="Q13" s="44">
        <f>C13+E13+G13+I13+K13+M13</f>
        <v>755265</v>
      </c>
      <c r="R13" s="44">
        <f>D13+F13+H13+J13+L13+N13</f>
        <v>755265</v>
      </c>
      <c r="S13" s="45">
        <f t="shared" si="3"/>
        <v>100</v>
      </c>
      <c r="T13" s="43">
        <f aca="true" t="shared" si="9" ref="T13:Y13">SUM(T7:T12)</f>
        <v>212464</v>
      </c>
      <c r="U13" s="43">
        <f t="shared" si="9"/>
        <v>212464</v>
      </c>
      <c r="V13" s="43">
        <f t="shared" si="9"/>
        <v>250388</v>
      </c>
      <c r="W13" s="43">
        <f t="shared" si="9"/>
        <v>250388</v>
      </c>
      <c r="X13" s="43">
        <f t="shared" si="9"/>
        <v>38088</v>
      </c>
      <c r="Y13" s="43">
        <f t="shared" si="9"/>
        <v>38088</v>
      </c>
      <c r="Z13" s="43">
        <f>T13+V13+X13</f>
        <v>500940</v>
      </c>
      <c r="AA13" s="43">
        <f>U13+W13+Y13</f>
        <v>500940</v>
      </c>
      <c r="AB13" s="45">
        <f t="shared" si="5"/>
        <v>100</v>
      </c>
      <c r="AC13" s="43">
        <f>SUM(AC7:AC12)</f>
        <v>40</v>
      </c>
      <c r="AD13" s="43">
        <f>SUM(AD7:AD12)</f>
        <v>40</v>
      </c>
      <c r="AE13" s="43">
        <f t="shared" si="1"/>
        <v>40</v>
      </c>
      <c r="AF13" s="43">
        <f t="shared" si="1"/>
        <v>40</v>
      </c>
      <c r="AG13" s="45">
        <f t="shared" si="6"/>
        <v>100</v>
      </c>
      <c r="AH13" s="47">
        <f t="shared" si="7"/>
        <v>100</v>
      </c>
      <c r="AI13" s="51">
        <f t="shared" si="2"/>
        <v>0</v>
      </c>
    </row>
    <row r="14" spans="1:35" ht="35.25" customHeight="1">
      <c r="A14" s="32"/>
      <c r="B14" s="36"/>
      <c r="C14" s="50" t="s">
        <v>66</v>
      </c>
      <c r="D14" s="40"/>
      <c r="E14" s="49"/>
      <c r="F14" s="40"/>
      <c r="G14" s="40"/>
      <c r="H14" s="40"/>
      <c r="I14" s="48"/>
      <c r="J14" s="48" t="s">
        <v>67</v>
      </c>
      <c r="K14" s="40"/>
      <c r="L14" s="40"/>
      <c r="M14" s="40"/>
      <c r="N14" s="40"/>
      <c r="O14" s="41"/>
      <c r="P14" s="41"/>
      <c r="Q14" s="30"/>
      <c r="R14" s="30"/>
      <c r="S14" s="29"/>
      <c r="T14" s="28"/>
      <c r="U14" s="28"/>
      <c r="V14" s="28"/>
      <c r="W14" s="28"/>
      <c r="X14" s="28"/>
      <c r="Y14" s="28"/>
      <c r="Z14" s="28"/>
      <c r="AA14" s="28"/>
      <c r="AB14" s="29"/>
      <c r="AC14" s="28"/>
      <c r="AD14" s="28"/>
      <c r="AE14" s="28"/>
      <c r="AF14" s="28"/>
      <c r="AG14" s="29"/>
      <c r="AH14" s="34"/>
      <c r="AI14" s="35"/>
    </row>
    <row r="15" spans="1:42" s="12" customFormat="1" ht="12.75">
      <c r="A15" s="1"/>
      <c r="B15" s="1"/>
      <c r="AI15" s="1"/>
      <c r="AJ15" s="1"/>
      <c r="AK15" s="1"/>
      <c r="AL15" s="1"/>
      <c r="AM15" s="1"/>
      <c r="AN15" s="1"/>
      <c r="AO15" s="1"/>
      <c r="AP15" s="1"/>
    </row>
    <row r="16" ht="15">
      <c r="B16" s="42"/>
    </row>
  </sheetData>
  <sheetProtection/>
  <mergeCells count="24">
    <mergeCell ref="AI4:AI6"/>
    <mergeCell ref="AH4:AH6"/>
    <mergeCell ref="C4:S4"/>
    <mergeCell ref="T4:AB4"/>
    <mergeCell ref="AC4:AG4"/>
    <mergeCell ref="B4:B6"/>
    <mergeCell ref="O5:P5"/>
    <mergeCell ref="C5:D5"/>
    <mergeCell ref="G5:H5"/>
    <mergeCell ref="I5:J5"/>
    <mergeCell ref="A1:K1"/>
    <mergeCell ref="L1:S2"/>
    <mergeCell ref="AC5:AD5"/>
    <mergeCell ref="AE5:AG5"/>
    <mergeCell ref="Z5:AB5"/>
    <mergeCell ref="E5:F5"/>
    <mergeCell ref="A13:B13"/>
    <mergeCell ref="M5:N5"/>
    <mergeCell ref="Q5:S5"/>
    <mergeCell ref="T5:U5"/>
    <mergeCell ref="V5:W5"/>
    <mergeCell ref="X5:Y5"/>
    <mergeCell ref="K5:L5"/>
    <mergeCell ref="A4:A6"/>
  </mergeCells>
  <printOptions/>
  <pageMargins left="0.2362204724409449" right="0.2362204724409449" top="0.35433070866141736" bottom="0.35433070866141736" header="0" footer="0"/>
  <pageSetup fitToWidth="2" horizontalDpi="600" verticalDpi="600" orientation="landscape" paperSize="9" scale="75" r:id="rId1"/>
  <colBreaks count="1" manualBreakCount="1">
    <brk id="1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User</cp:lastModifiedBy>
  <cp:lastPrinted>2019-05-05T08:44:08Z</cp:lastPrinted>
  <dcterms:created xsi:type="dcterms:W3CDTF">2016-02-11T12:03:33Z</dcterms:created>
  <dcterms:modified xsi:type="dcterms:W3CDTF">2020-01-16T05:36:00Z</dcterms:modified>
  <cp:category/>
  <cp:version/>
  <cp:contentType/>
  <cp:contentStatus/>
</cp:coreProperties>
</file>