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5-6 дневная  неделя" sheetId="1" r:id="rId1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неделя'!$A$1:$L$24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D11" i="1"/>
  <c r="E10" i="1" l="1"/>
  <c r="F10" i="1"/>
  <c r="G10" i="1"/>
  <c r="H10" i="1"/>
  <c r="I10" i="1"/>
  <c r="J10" i="1"/>
  <c r="D10" i="1"/>
  <c r="K9" i="1" l="1"/>
  <c r="L9" i="1"/>
  <c r="L10" i="1" l="1"/>
  <c r="K10" i="1"/>
  <c r="J12" i="1" l="1"/>
  <c r="H12" i="1"/>
  <c r="F12" i="1"/>
  <c r="D12" i="1"/>
  <c r="I12" i="1"/>
  <c r="G12" i="1"/>
  <c r="K11" i="1"/>
  <c r="E12" i="1"/>
  <c r="L11" i="1"/>
  <c r="L12" i="1" l="1"/>
  <c r="I13" i="1"/>
  <c r="K12" i="1"/>
  <c r="D13" i="1"/>
  <c r="F13" i="1"/>
  <c r="H13" i="1"/>
  <c r="J13" i="1"/>
  <c r="E13" i="1"/>
  <c r="G13" i="1"/>
  <c r="L13" i="1" l="1"/>
  <c r="K13" i="1"/>
  <c r="G14" i="1"/>
  <c r="G15" i="1"/>
  <c r="J15" i="1"/>
  <c r="J14" i="1"/>
  <c r="J16" i="1" s="1"/>
  <c r="F15" i="1"/>
  <c r="F14" i="1"/>
  <c r="E14" i="1"/>
  <c r="E15" i="1"/>
  <c r="H15" i="1"/>
  <c r="H14" i="1"/>
  <c r="D15" i="1"/>
  <c r="D14" i="1"/>
  <c r="I14" i="1"/>
  <c r="I15" i="1"/>
  <c r="D16" i="1" l="1"/>
  <c r="L14" i="1"/>
  <c r="K14" i="1"/>
  <c r="I16" i="1"/>
  <c r="I18" i="1" s="1"/>
  <c r="I19" i="1" s="1"/>
  <c r="L15" i="1"/>
  <c r="K15" i="1"/>
  <c r="G16" i="1"/>
  <c r="G18" i="1" s="1"/>
  <c r="G19" i="1" s="1"/>
  <c r="D18" i="1"/>
  <c r="J18" i="1"/>
  <c r="J19" i="1" s="1"/>
  <c r="H16" i="1"/>
  <c r="H18" i="1" s="1"/>
  <c r="H19" i="1" s="1"/>
  <c r="E16" i="1"/>
  <c r="E18" i="1" s="1"/>
  <c r="E19" i="1" s="1"/>
  <c r="F16" i="1"/>
  <c r="F18" i="1" s="1"/>
  <c r="F19" i="1" s="1"/>
  <c r="D19" i="1" l="1"/>
  <c r="K18" i="1"/>
  <c r="K19" i="1" s="1"/>
  <c r="L18" i="1"/>
  <c r="L16" i="1"/>
  <c r="K16" i="1"/>
  <c r="L19" i="1" l="1"/>
  <c r="L21" i="1" s="1"/>
  <c r="L24" i="1" s="1"/>
  <c r="K21" i="1"/>
  <c r="K24" i="1" s="1"/>
  <c r="K22" i="1" l="1"/>
  <c r="K23" i="1" s="1"/>
  <c r="L22" i="1"/>
  <c r="L23" i="1"/>
</calcChain>
</file>

<file path=xl/sharedStrings.xml><?xml version="1.0" encoding="utf-8"?>
<sst xmlns="http://schemas.openxmlformats.org/spreadsheetml/2006/main" count="47" uniqueCount="32">
  <si>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</si>
  <si>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</si>
  <si>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</si>
  <si>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</si>
  <si>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</si>
  <si>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</si>
  <si>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</si>
  <si>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</si>
  <si>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</si>
  <si>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</si>
  <si>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</si>
  <si>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</si>
  <si>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</si>
  <si>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Значения показателей</t>
  </si>
  <si>
    <t>Премиальный фонд</t>
  </si>
  <si>
    <t>Фонд материальной помощи</t>
  </si>
  <si>
    <t>-в год</t>
  </si>
  <si>
    <t>Отчисления во внебюджетные фонды (30,2%)</t>
  </si>
  <si>
    <t>час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</si>
  <si>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</si>
  <si>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Надбавка за квалификацию (максимально - 30% от ФЗП по ставкам заработной платы)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</si>
  <si>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</si>
  <si>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</si>
  <si>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-в месяц за одного обучающегося с ОВЗ по адаптированным образовательным программам</t>
  </si>
  <si>
    <t>Итого норматив затрат на доплаты  в год за одного обучающегося с ОВЗ по адаптированной образовательной программе</t>
  </si>
  <si>
    <t>Размер заработной платы в соответствии со ставкой заработной платы (с учетом индексации)</t>
  </si>
  <si>
    <t>Приложение №4</t>
  </si>
  <si>
    <t>Общеобразовательные организации в городских и сельских поселениях-доплаты за одного обучающегося с ОВЗ по  адаптированным образовательным программам</t>
  </si>
  <si>
    <t>Итого затраты на доплаты  учителям:</t>
  </si>
  <si>
    <t>Затраты на доплаты</t>
  </si>
  <si>
    <t>Базовый норматив затрат на доплаты  в год за одного обучающегося с ОВЗ по адаптированной образовательной программе</t>
  </si>
  <si>
    <t>Нормативные затраты на доплаты  в год за одного обучающегося с ОВЗ по адаптированной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</si>
</sst>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view="pageBreakPreview" zoomScale="77" zoomScaleNormal="90" zoomScaleSheetLayoutView="77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J11" sqref="J11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3.140625" style="2" customWidth="1"/>
    <col min="12" max="12" width="14.42578125" style="2" customWidth="1"/>
    <col min="13" max="16384" width="9.140625" style="2"/>
  </cols>
  <sheetData>
    <row r="2" spans="1:12" s="3" customFormat="1" ht="18.75" x14ac:dyDescent="0.3">
      <c r="K2" s="24" t="s">
        <v>26</v>
      </c>
      <c r="L2" s="24"/>
    </row>
    <row r="3" spans="1:12" s="3" customFormat="1" ht="18.75" x14ac:dyDescent="0.3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5" customHeight="1" x14ac:dyDescent="0.25">
      <c r="A5" s="26" t="s">
        <v>5</v>
      </c>
      <c r="B5" s="34" t="s">
        <v>6</v>
      </c>
      <c r="C5" s="34" t="s">
        <v>7</v>
      </c>
      <c r="D5" s="33" t="s">
        <v>13</v>
      </c>
      <c r="E5" s="33"/>
      <c r="F5" s="33"/>
      <c r="G5" s="33"/>
      <c r="H5" s="33"/>
      <c r="I5" s="33"/>
      <c r="J5" s="33"/>
      <c r="K5" s="33"/>
      <c r="L5" s="33"/>
    </row>
    <row r="6" spans="1:12" ht="15" customHeight="1" x14ac:dyDescent="0.25">
      <c r="A6" s="27"/>
      <c r="B6" s="34"/>
      <c r="C6" s="34"/>
      <c r="D6" s="8" t="s">
        <v>0</v>
      </c>
      <c r="E6" s="31" t="s">
        <v>1</v>
      </c>
      <c r="F6" s="32"/>
      <c r="G6" s="31" t="s">
        <v>2</v>
      </c>
      <c r="H6" s="32"/>
      <c r="I6" s="31" t="s">
        <v>3</v>
      </c>
      <c r="J6" s="32"/>
      <c r="K6" s="33" t="s">
        <v>4</v>
      </c>
      <c r="L6" s="33"/>
    </row>
    <row r="7" spans="1:12" ht="45" x14ac:dyDescent="0.25">
      <c r="A7" s="28"/>
      <c r="B7" s="34"/>
      <c r="C7" s="34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29" t="s">
        <v>29</v>
      </c>
      <c r="C8" s="30"/>
      <c r="D8" s="11"/>
      <c r="E8" s="11"/>
      <c r="F8" s="11"/>
      <c r="G8" s="11"/>
      <c r="H8" s="11"/>
      <c r="I8" s="11"/>
      <c r="J8" s="11"/>
      <c r="K8" s="12"/>
      <c r="L8" s="13"/>
    </row>
    <row r="9" spans="1:12" ht="43.5" customHeight="1" x14ac:dyDescent="0.25">
      <c r="A9" s="10">
        <v>1</v>
      </c>
      <c r="B9" s="20" t="s">
        <v>21</v>
      </c>
      <c r="C9" s="14" t="s">
        <v>18</v>
      </c>
      <c r="D9" s="15">
        <v>21</v>
      </c>
      <c r="E9" s="16">
        <v>23</v>
      </c>
      <c r="F9" s="16">
        <v>26</v>
      </c>
      <c r="G9" s="16">
        <v>23</v>
      </c>
      <c r="H9" s="16">
        <v>26</v>
      </c>
      <c r="I9" s="16">
        <v>23</v>
      </c>
      <c r="J9" s="16">
        <v>26</v>
      </c>
      <c r="K9" s="17">
        <f t="shared" ref="K9" si="0">D9+E9+G9+I9</f>
        <v>90</v>
      </c>
      <c r="L9" s="17">
        <f t="shared" ref="L9" si="1">D9+F9+H9+J9</f>
        <v>99</v>
      </c>
    </row>
    <row r="10" spans="1:12" ht="36.75" customHeight="1" x14ac:dyDescent="0.25">
      <c r="A10" s="17">
        <v>2</v>
      </c>
      <c r="B10" s="18" t="s">
        <v>9</v>
      </c>
      <c r="C10" s="17" t="s">
        <v>8</v>
      </c>
      <c r="D10" s="17">
        <f>ROUND(D9/18,2)</f>
        <v>1.17</v>
      </c>
      <c r="E10" s="17">
        <f t="shared" ref="E10:J10" si="2">ROUND(E9/18,2)</f>
        <v>1.28</v>
      </c>
      <c r="F10" s="17">
        <f t="shared" si="2"/>
        <v>1.44</v>
      </c>
      <c r="G10" s="17">
        <f t="shared" si="2"/>
        <v>1.28</v>
      </c>
      <c r="H10" s="17">
        <f t="shared" si="2"/>
        <v>1.44</v>
      </c>
      <c r="I10" s="17">
        <f t="shared" si="2"/>
        <v>1.28</v>
      </c>
      <c r="J10" s="17">
        <f t="shared" si="2"/>
        <v>1.44</v>
      </c>
      <c r="K10" s="17">
        <f t="shared" ref="K10:K12" si="3">D10+E10+G10+I10</f>
        <v>5.0100000000000007</v>
      </c>
      <c r="L10" s="17">
        <f t="shared" ref="L10:L12" si="4">D10+F10+H10+J10</f>
        <v>5.49</v>
      </c>
    </row>
    <row r="11" spans="1:12" ht="45" x14ac:dyDescent="0.25">
      <c r="A11" s="17">
        <v>3</v>
      </c>
      <c r="B11" s="18" t="s">
        <v>25</v>
      </c>
      <c r="C11" s="17" t="s">
        <v>12</v>
      </c>
      <c r="D11" s="6">
        <f>ROUND(8621*D10*1.0108,2)</f>
        <v>10195.5</v>
      </c>
      <c r="E11" s="6">
        <f t="shared" ref="E11:J11" si="5">ROUND(8621*E10*1.0108,2)</f>
        <v>11154.06</v>
      </c>
      <c r="F11" s="6">
        <f t="shared" si="5"/>
        <v>12548.31</v>
      </c>
      <c r="G11" s="6">
        <f t="shared" si="5"/>
        <v>11154.06</v>
      </c>
      <c r="H11" s="6">
        <f t="shared" si="5"/>
        <v>12548.31</v>
      </c>
      <c r="I11" s="6">
        <f t="shared" si="5"/>
        <v>11154.06</v>
      </c>
      <c r="J11" s="6">
        <f t="shared" si="5"/>
        <v>12548.31</v>
      </c>
      <c r="K11" s="6">
        <f t="shared" si="3"/>
        <v>43657.679999999993</v>
      </c>
      <c r="L11" s="6">
        <f t="shared" si="4"/>
        <v>47840.429999999993</v>
      </c>
    </row>
    <row r="12" spans="1:12" ht="30" x14ac:dyDescent="0.25">
      <c r="A12" s="17">
        <v>4</v>
      </c>
      <c r="B12" s="18" t="s">
        <v>20</v>
      </c>
      <c r="C12" s="17" t="s">
        <v>12</v>
      </c>
      <c r="D12" s="6">
        <f>ROUND(D11*0.3,2)</f>
        <v>3058.65</v>
      </c>
      <c r="E12" s="6">
        <f t="shared" ref="E12:J12" si="6">ROUND(E11*0.3,2)</f>
        <v>3346.22</v>
      </c>
      <c r="F12" s="6">
        <f t="shared" si="6"/>
        <v>3764.49</v>
      </c>
      <c r="G12" s="6">
        <f t="shared" si="6"/>
        <v>3346.22</v>
      </c>
      <c r="H12" s="6">
        <f t="shared" si="6"/>
        <v>3764.49</v>
      </c>
      <c r="I12" s="6">
        <f t="shared" si="6"/>
        <v>3346.22</v>
      </c>
      <c r="J12" s="6">
        <f t="shared" si="6"/>
        <v>3764.49</v>
      </c>
      <c r="K12" s="6">
        <f t="shared" si="3"/>
        <v>13097.31</v>
      </c>
      <c r="L12" s="6">
        <f t="shared" si="4"/>
        <v>14352.119999999999</v>
      </c>
    </row>
    <row r="13" spans="1:12" ht="45" x14ac:dyDescent="0.25">
      <c r="A13" s="17">
        <v>5</v>
      </c>
      <c r="B13" s="18" t="s">
        <v>22</v>
      </c>
      <c r="C13" s="17" t="s">
        <v>12</v>
      </c>
      <c r="D13" s="6">
        <f t="shared" ref="D13:J13" si="7">ROUND((D11+D12)*0.2,2)</f>
        <v>2650.83</v>
      </c>
      <c r="E13" s="6">
        <f t="shared" si="7"/>
        <v>2900.06</v>
      </c>
      <c r="F13" s="6">
        <f t="shared" si="7"/>
        <v>3262.56</v>
      </c>
      <c r="G13" s="6">
        <f t="shared" si="7"/>
        <v>2900.06</v>
      </c>
      <c r="H13" s="6">
        <f t="shared" si="7"/>
        <v>3262.56</v>
      </c>
      <c r="I13" s="6">
        <f t="shared" si="7"/>
        <v>2900.06</v>
      </c>
      <c r="J13" s="6">
        <f t="shared" si="7"/>
        <v>3262.56</v>
      </c>
      <c r="K13" s="6">
        <f t="shared" ref="K13" si="8">D13+E13+G13+I13</f>
        <v>11351.009999999998</v>
      </c>
      <c r="L13" s="6">
        <f t="shared" ref="L13" si="9">D13+F13+H13+J13</f>
        <v>12438.509999999998</v>
      </c>
    </row>
    <row r="14" spans="1:12" x14ac:dyDescent="0.25">
      <c r="A14" s="17">
        <v>6</v>
      </c>
      <c r="B14" s="4" t="s">
        <v>14</v>
      </c>
      <c r="C14" s="17" t="s">
        <v>12</v>
      </c>
      <c r="D14" s="6">
        <f>ROUND((D13)*0.05,2)</f>
        <v>132.54</v>
      </c>
      <c r="E14" s="6">
        <f t="shared" ref="E14:J14" si="10">ROUND((E13)*0.05,2)</f>
        <v>145</v>
      </c>
      <c r="F14" s="6">
        <f t="shared" si="10"/>
        <v>163.13</v>
      </c>
      <c r="G14" s="6">
        <f t="shared" si="10"/>
        <v>145</v>
      </c>
      <c r="H14" s="6">
        <f t="shared" si="10"/>
        <v>163.13</v>
      </c>
      <c r="I14" s="6">
        <f t="shared" si="10"/>
        <v>145</v>
      </c>
      <c r="J14" s="6">
        <f t="shared" si="10"/>
        <v>163.13</v>
      </c>
      <c r="K14" s="6">
        <f t="shared" ref="K14:K15" si="11">D14+E14+G14+I14</f>
        <v>567.54</v>
      </c>
      <c r="L14" s="6">
        <f t="shared" ref="L14:L15" si="12">D14+F14+H14+J14</f>
        <v>621.92999999999995</v>
      </c>
    </row>
    <row r="15" spans="1:12" x14ac:dyDescent="0.25">
      <c r="A15" s="17">
        <v>7</v>
      </c>
      <c r="B15" s="4" t="s">
        <v>15</v>
      </c>
      <c r="C15" s="17" t="s">
        <v>12</v>
      </c>
      <c r="D15" s="17">
        <f>ROUND((D13)*0.01,2)</f>
        <v>26.51</v>
      </c>
      <c r="E15" s="21">
        <f t="shared" ref="E15:J15" si="13">ROUND((E13)*0.01,2)</f>
        <v>29</v>
      </c>
      <c r="F15" s="21">
        <f t="shared" si="13"/>
        <v>32.630000000000003</v>
      </c>
      <c r="G15" s="21">
        <f t="shared" si="13"/>
        <v>29</v>
      </c>
      <c r="H15" s="21">
        <f t="shared" si="13"/>
        <v>32.630000000000003</v>
      </c>
      <c r="I15" s="21">
        <f t="shared" si="13"/>
        <v>29</v>
      </c>
      <c r="J15" s="21">
        <f t="shared" si="13"/>
        <v>32.630000000000003</v>
      </c>
      <c r="K15" s="6">
        <f t="shared" si="11"/>
        <v>113.51</v>
      </c>
      <c r="L15" s="6">
        <f t="shared" si="12"/>
        <v>124.4</v>
      </c>
    </row>
    <row r="16" spans="1:12" ht="31.5" customHeight="1" x14ac:dyDescent="0.25">
      <c r="A16" s="17">
        <v>8</v>
      </c>
      <c r="B16" s="18" t="s">
        <v>17</v>
      </c>
      <c r="C16" s="17" t="s">
        <v>12</v>
      </c>
      <c r="D16" s="1">
        <f>ROUND((D14+D15+D13)*0.302,2)</f>
        <v>848.58</v>
      </c>
      <c r="E16" s="1">
        <f t="shared" ref="E16:J16" si="14">ROUND((E14+E15+E13)*0.302,2)</f>
        <v>928.37</v>
      </c>
      <c r="F16" s="1">
        <f t="shared" si="14"/>
        <v>1044.4100000000001</v>
      </c>
      <c r="G16" s="1">
        <f t="shared" si="14"/>
        <v>928.37</v>
      </c>
      <c r="H16" s="1">
        <f t="shared" si="14"/>
        <v>1044.4100000000001</v>
      </c>
      <c r="I16" s="1">
        <f t="shared" si="14"/>
        <v>928.37</v>
      </c>
      <c r="J16" s="1">
        <f t="shared" si="14"/>
        <v>1044.4100000000001</v>
      </c>
      <c r="K16" s="6">
        <f t="shared" ref="K16" si="15">D16+E16+G16+I16</f>
        <v>3633.69</v>
      </c>
      <c r="L16" s="6">
        <f t="shared" ref="L16" si="16">D16+F16+H16+J16</f>
        <v>3981.8100000000004</v>
      </c>
    </row>
    <row r="17" spans="1:12" x14ac:dyDescent="0.25">
      <c r="A17" s="17"/>
      <c r="B17" s="18" t="s">
        <v>28</v>
      </c>
      <c r="C17" s="17"/>
      <c r="D17" s="6"/>
      <c r="E17" s="6"/>
      <c r="F17" s="6"/>
      <c r="G17" s="6"/>
      <c r="H17" s="6"/>
      <c r="I17" s="6"/>
      <c r="J17" s="6"/>
      <c r="K17" s="6"/>
      <c r="L17" s="6"/>
    </row>
    <row r="18" spans="1:12" ht="47.25" customHeight="1" x14ac:dyDescent="0.25">
      <c r="A18" s="17"/>
      <c r="B18" s="19" t="s">
        <v>23</v>
      </c>
      <c r="C18" s="17" t="s">
        <v>12</v>
      </c>
      <c r="D18" s="6">
        <f>D13+D14+D15+D16</f>
        <v>3658.46</v>
      </c>
      <c r="E18" s="6">
        <f t="shared" ref="E18:J18" si="17">E13+E14+E15+E16</f>
        <v>4002.43</v>
      </c>
      <c r="F18" s="6">
        <f t="shared" si="17"/>
        <v>4502.7300000000005</v>
      </c>
      <c r="G18" s="6">
        <f t="shared" si="17"/>
        <v>4002.43</v>
      </c>
      <c r="H18" s="6">
        <f t="shared" si="17"/>
        <v>4502.7300000000005</v>
      </c>
      <c r="I18" s="6">
        <f t="shared" si="17"/>
        <v>4002.43</v>
      </c>
      <c r="J18" s="6">
        <f t="shared" si="17"/>
        <v>4502.7300000000005</v>
      </c>
      <c r="K18" s="6">
        <f>D18+E18+G18+I18</f>
        <v>15665.75</v>
      </c>
      <c r="L18" s="6">
        <f>D18+F18+H18+J18</f>
        <v>17166.650000000001</v>
      </c>
    </row>
    <row r="19" spans="1:12" x14ac:dyDescent="0.25">
      <c r="A19" s="4"/>
      <c r="B19" s="19" t="s">
        <v>16</v>
      </c>
      <c r="C19" s="17" t="s">
        <v>12</v>
      </c>
      <c r="D19" s="6">
        <f>ROUND(D18*12,2)</f>
        <v>43901.52</v>
      </c>
      <c r="E19" s="6">
        <f t="shared" ref="E19:K19" si="18">ROUND(E18*12,2)</f>
        <v>48029.16</v>
      </c>
      <c r="F19" s="6">
        <f t="shared" si="18"/>
        <v>54032.76</v>
      </c>
      <c r="G19" s="6">
        <f t="shared" si="18"/>
        <v>48029.16</v>
      </c>
      <c r="H19" s="6">
        <f t="shared" si="18"/>
        <v>54032.76</v>
      </c>
      <c r="I19" s="6">
        <f t="shared" si="18"/>
        <v>48029.16</v>
      </c>
      <c r="J19" s="6">
        <f t="shared" si="18"/>
        <v>54032.76</v>
      </c>
      <c r="K19" s="6">
        <f t="shared" si="18"/>
        <v>187989</v>
      </c>
      <c r="L19" s="6">
        <f>D19+F19+H19+J19</f>
        <v>205999.80000000002</v>
      </c>
    </row>
    <row r="20" spans="1:12" ht="50.25" customHeight="1" x14ac:dyDescent="0.25">
      <c r="A20" s="4"/>
      <c r="B20" s="22" t="s">
        <v>24</v>
      </c>
      <c r="C20" s="23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17" t="s">
        <v>12</v>
      </c>
      <c r="D21" s="5"/>
      <c r="E21" s="5"/>
      <c r="F21" s="5"/>
      <c r="G21" s="5"/>
      <c r="H21" s="5"/>
      <c r="I21" s="5"/>
      <c r="J21" s="5"/>
      <c r="K21" s="5">
        <f>ROUND(K19/4,0)</f>
        <v>46997</v>
      </c>
      <c r="L21" s="5">
        <f>ROUND(L19/4,0)</f>
        <v>51500</v>
      </c>
    </row>
    <row r="22" spans="1:12" ht="52.5" customHeight="1" x14ac:dyDescent="0.25">
      <c r="A22" s="4"/>
      <c r="B22" s="22" t="s">
        <v>30</v>
      </c>
      <c r="C22" s="23"/>
      <c r="D22" s="5"/>
      <c r="E22" s="5"/>
      <c r="F22" s="5"/>
      <c r="G22" s="5"/>
      <c r="H22" s="5"/>
      <c r="I22" s="5"/>
      <c r="J22" s="5"/>
      <c r="K22" s="5">
        <f>K21</f>
        <v>46997</v>
      </c>
      <c r="L22" s="5">
        <f>K21</f>
        <v>46997</v>
      </c>
    </row>
    <row r="23" spans="1:12" ht="99" customHeight="1" x14ac:dyDescent="0.25">
      <c r="A23" s="4"/>
      <c r="B23" s="35" t="s">
        <v>19</v>
      </c>
      <c r="C23" s="36"/>
      <c r="D23" s="6"/>
      <c r="E23" s="6"/>
      <c r="F23" s="6"/>
      <c r="G23" s="6"/>
      <c r="H23" s="6"/>
      <c r="I23" s="6"/>
      <c r="J23" s="6"/>
      <c r="K23" s="7">
        <f>ROUND(K21/K22,3)</f>
        <v>1</v>
      </c>
      <c r="L23" s="7">
        <f>ROUND(L21/L22,3)</f>
        <v>1.0960000000000001</v>
      </c>
    </row>
    <row r="24" spans="1:12" ht="42.75" customHeight="1" x14ac:dyDescent="0.25">
      <c r="A24" s="4"/>
      <c r="B24" s="22" t="s">
        <v>31</v>
      </c>
      <c r="C24" s="23"/>
      <c r="D24" s="4"/>
      <c r="E24" s="4"/>
      <c r="F24" s="4"/>
      <c r="G24" s="4"/>
      <c r="H24" s="4"/>
      <c r="I24" s="4"/>
      <c r="J24" s="4"/>
      <c r="K24" s="5">
        <f>K21</f>
        <v>46997</v>
      </c>
      <c r="L24" s="5">
        <f>L21</f>
        <v>51500</v>
      </c>
    </row>
  </sheetData>
  <mergeCells count="15">
    <mergeCell ref="B24:C24"/>
    <mergeCell ref="K2:L2"/>
    <mergeCell ref="A3:L3"/>
    <mergeCell ref="B22:C22"/>
    <mergeCell ref="B20:C20"/>
    <mergeCell ref="A5:A7"/>
    <mergeCell ref="B8:C8"/>
    <mergeCell ref="E6:F6"/>
    <mergeCell ref="G6:H6"/>
    <mergeCell ref="I6:J6"/>
    <mergeCell ref="D5:L5"/>
    <mergeCell ref="C5:C7"/>
    <mergeCell ref="B5:B7"/>
    <mergeCell ref="K6:L6"/>
    <mergeCell ref="B23:C23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2021-01-31T14:46:51Z</dcterms:modified>
</cp:coreProperties>
</file>